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FCME/"/>
    </mc:Choice>
  </mc:AlternateContent>
  <xr:revisionPtr revIDLastSave="0" documentId="13_ncr:1_{A43696EC-C36A-C945-9163-A7A696BAD298}" xr6:coauthVersionLast="36" xr6:coauthVersionMax="36" xr10:uidLastSave="{00000000-0000-0000-0000-000000000000}"/>
  <bookViews>
    <workbookView xWindow="0" yWindow="460" windowWidth="28760" windowHeight="16640" activeTab="1" xr2:uid="{00000000-000D-0000-FFFF-FFFF00000000}"/>
  </bookViews>
  <sheets>
    <sheet name="FCME" sheetId="8" r:id="rId1"/>
    <sheet name="Sheet1" sheetId="9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7" i="9" l="1"/>
  <c r="N5" i="9"/>
  <c r="N4" i="9"/>
  <c r="D10" i="8" l="1"/>
  <c r="F10" i="8" s="1"/>
  <c r="G10" i="8" s="1"/>
  <c r="G6" i="9" l="1"/>
  <c r="C7" i="9"/>
  <c r="I24" i="8"/>
  <c r="H14" i="9" l="1"/>
  <c r="C10" i="9"/>
  <c r="K6" i="9"/>
  <c r="K4" i="9"/>
  <c r="K9" i="9" s="1"/>
  <c r="C13" i="9" l="1"/>
  <c r="L19" i="9"/>
  <c r="N6" i="9" s="1"/>
  <c r="H9" i="9" s="1"/>
  <c r="K5" i="9"/>
  <c r="K8" i="9"/>
  <c r="K7" i="9"/>
  <c r="K10" i="9" s="1"/>
  <c r="K11" i="9" s="1"/>
  <c r="E15" i="8"/>
  <c r="E14" i="8"/>
  <c r="F14" i="8" s="1"/>
  <c r="G14" i="8" s="1"/>
  <c r="E13" i="8"/>
  <c r="F13" i="8" s="1"/>
  <c r="G13" i="8" s="1"/>
  <c r="E12" i="8"/>
  <c r="F12" i="8" s="1"/>
  <c r="G12" i="8" s="1"/>
  <c r="E15" i="6"/>
  <c r="E14" i="6"/>
  <c r="F14" i="6"/>
  <c r="G14" i="6"/>
  <c r="E13" i="6"/>
  <c r="F13" i="6" s="1"/>
  <c r="G13" i="6" s="1"/>
  <c r="E12" i="6"/>
  <c r="F12" i="6" s="1"/>
  <c r="G10" i="6"/>
  <c r="F15" i="6" s="1"/>
  <c r="G15" i="6" s="1"/>
  <c r="A10" i="6"/>
  <c r="F15" i="8" l="1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l="1"/>
  <c r="H6" i="9"/>
  <c r="H8" i="9"/>
  <c r="C14" i="9" l="1"/>
  <c r="C15" i="9" s="1"/>
  <c r="D15" i="9" s="1"/>
  <c r="H10" i="9"/>
</calcChain>
</file>

<file path=xl/sharedStrings.xml><?xml version="1.0" encoding="utf-8"?>
<sst xmlns="http://schemas.openxmlformats.org/spreadsheetml/2006/main" count="800" uniqueCount="73">
  <si>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</si>
  <si>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</si>
  <si>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</si>
  <si>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</si>
  <si>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</si>
  <si>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</si>
  <si>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</si>
  <si>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</si>
  <si>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</si>
  <si>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</si>
  <si>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</si>
  <si>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</si>
  <si>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</si>
  <si>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</si>
  <si>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</si>
  <si>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</si>
  <si>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</si>
  <si>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</si>
  <si>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</si>
  <si>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</si>
  <si>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</si>
  <si>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</si>
  <si>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</si>
  <si>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</si>
  <si>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</si>
  <si>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</si>
  <si>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</si>
  <si>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</si>
  <si>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</si>
  <si>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</si>
  <si>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</si>
  <si>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</si>
  <si>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</si>
  <si>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</si>
  <si>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</si>
  <si>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</si>
  <si>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</si>
  <si>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</si>
  <si>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</si>
  <si>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</si>
  <si>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</si>
  <si>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</si>
  <si>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</si>
  <si>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</si>
  <si>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</si>
  <si>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</si>
  <si>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</si>
  <si>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</si>
  <si>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</si>
  <si>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</si>
  <si>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</si>
  <si>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</si>
  <si>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</si>
  <si>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</si>
  <si>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</si>
  <si>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</si>
  <si>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</si>
  <si>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</si>
  <si>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</si>
  <si>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</si>
  <si>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</si>
  <si>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</si>
  <si>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</si>
  <si>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</si>
  <si>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</si>
  <si>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</si>
  <si>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</si>
  <si>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</si>
  <si>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</si>
  <si>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</si>
  <si>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</si>
  <si>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</si>
  <si>
    <t>Abby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</si>
</sst>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44" fontId="0" fillId="0" borderId="0" xfId="6" applyFont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7">
    <cellStyle name="Comma" xfId="1" builtinId="3"/>
    <cellStyle name="Currency" xfId="6" builtinId="4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95" zoomScaleNormal="95" workbookViewId="0">
      <selection activeCell="A17" sqref="A17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3" t="s">
        <v>18</v>
      </c>
      <c r="D3" s="83"/>
      <c r="E3" s="83"/>
      <c r="F3" s="83"/>
      <c r="G3" s="83"/>
      <c r="H3" s="2"/>
      <c r="I3" s="2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1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1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1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1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1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1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</row>
    <row r="4" spans="1:293" ht="19" x14ac:dyDescent="0.25">
      <c r="C4" s="83"/>
      <c r="D4" s="83"/>
      <c r="E4" s="83"/>
      <c r="F4" s="83"/>
      <c r="G4" s="83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4"/>
      <c r="D8" s="84"/>
      <c r="E8" s="84"/>
      <c r="F8" s="84"/>
      <c r="G8" s="84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3</v>
      </c>
      <c r="C10" s="28">
        <v>100050</v>
      </c>
      <c r="D10" s="28">
        <f>C10</f>
        <v>100050</v>
      </c>
      <c r="E10" s="30"/>
      <c r="F10" s="31">
        <f>D10/22</f>
        <v>4547.727272727273</v>
      </c>
      <c r="G10" s="32">
        <f>F10</f>
        <v>4547.727272727273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1</v>
      </c>
      <c r="C12" s="12" t="s">
        <v>9</v>
      </c>
      <c r="D12" s="45">
        <v>250</v>
      </c>
      <c r="E12" s="46">
        <f>(D12*A12)*8</f>
        <v>2000</v>
      </c>
      <c r="F12" s="13">
        <f>C10/E12</f>
        <v>50.024999999999999</v>
      </c>
      <c r="G12" s="25">
        <f>F12/22</f>
        <v>2.2738636363636364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1</v>
      </c>
      <c r="C13" s="14" t="s">
        <v>24</v>
      </c>
      <c r="D13" s="45">
        <v>250</v>
      </c>
      <c r="E13" s="46">
        <f>(D13*A13)*8</f>
        <v>2000</v>
      </c>
      <c r="F13" s="13">
        <f>C10/E13</f>
        <v>50.024999999999999</v>
      </c>
      <c r="G13" s="25">
        <f>F13/22</f>
        <v>2.2738636363636364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1</v>
      </c>
      <c r="C14" s="15" t="s">
        <v>10</v>
      </c>
      <c r="D14" s="45">
        <v>250</v>
      </c>
      <c r="E14" s="46">
        <f>(D14*A14)*8</f>
        <v>2000</v>
      </c>
      <c r="F14" s="13">
        <f>C10/E14</f>
        <v>50.024999999999999</v>
      </c>
      <c r="G14" s="25">
        <f t="shared" ref="G14" si="0">F14/22</f>
        <v>2.2738636363636364</v>
      </c>
    </row>
    <row r="15" spans="1:293" x14ac:dyDescent="0.2">
      <c r="A15" s="44">
        <v>1</v>
      </c>
      <c r="C15" s="48" t="s">
        <v>35</v>
      </c>
      <c r="D15" s="45">
        <v>100</v>
      </c>
      <c r="E15" s="46">
        <f>(D15*A15)*8</f>
        <v>800</v>
      </c>
      <c r="F15" s="47">
        <f>G10/E15</f>
        <v>5.6846590909090908</v>
      </c>
      <c r="G15" s="49">
        <f>F15/22</f>
        <v>0.25839359504132231</v>
      </c>
      <c r="J15" s="16"/>
      <c r="K15" s="16"/>
    </row>
    <row r="16" spans="1:293" x14ac:dyDescent="0.2">
      <c r="A16" s="44">
        <v>1</v>
      </c>
      <c r="E16" s="17" t="s">
        <v>8</v>
      </c>
      <c r="F16" s="18">
        <f>F12+F15</f>
        <v>55.709659090909092</v>
      </c>
      <c r="G16" s="19">
        <f>F16/22</f>
        <v>2.5322572314049587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57.709659090909092</v>
      </c>
      <c r="G17" s="21">
        <f>F17/22</f>
        <v>2.6231663223140496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F24" s="61"/>
      <c r="G24" s="62"/>
      <c r="I24" s="1">
        <f>40000/400</f>
        <v>100</v>
      </c>
    </row>
    <row r="25" spans="3:43" x14ac:dyDescent="0.2">
      <c r="C25" s="26"/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tabSelected="1" workbookViewId="0">
      <selection activeCell="C10" sqref="C10"/>
    </sheetView>
  </sheetViews>
  <sheetFormatPr baseColWidth="10" defaultRowHeight="15" x14ac:dyDescent="0.2"/>
  <sheetData>
    <row r="3" spans="2:14" x14ac:dyDescent="0.2">
      <c r="B3" s="87" t="s">
        <v>42</v>
      </c>
      <c r="C3" s="87"/>
      <c r="F3" s="87" t="s">
        <v>43</v>
      </c>
      <c r="G3" s="87"/>
      <c r="H3" s="87"/>
      <c r="J3" s="87" t="s">
        <v>44</v>
      </c>
      <c r="K3" s="87"/>
    </row>
    <row r="4" spans="2:14" x14ac:dyDescent="0.2">
      <c r="B4" s="87" t="s">
        <v>45</v>
      </c>
      <c r="C4" s="87"/>
      <c r="F4" s="87" t="s">
        <v>46</v>
      </c>
      <c r="G4" s="87"/>
      <c r="H4" s="87"/>
      <c r="J4" s="64" t="s">
        <v>47</v>
      </c>
      <c r="K4" s="65">
        <f>375+11</f>
        <v>386</v>
      </c>
      <c r="M4" t="s">
        <v>69</v>
      </c>
      <c r="N4" s="80">
        <f>(((2400/36)*1)*3)</f>
        <v>200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 s="80">
        <f>(100*1)*3</f>
        <v>300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f>FCME!C10</f>
        <v>100050</v>
      </c>
      <c r="H6" s="71">
        <f>FCME!F17</f>
        <v>57.709659090909092</v>
      </c>
      <c r="J6" s="68" t="s">
        <v>54</v>
      </c>
      <c r="K6" s="69">
        <f>+K4/12</f>
        <v>32.166666666666664</v>
      </c>
      <c r="M6" t="s">
        <v>71</v>
      </c>
      <c r="N6" s="80">
        <f>L19</f>
        <v>910.45500000000015</v>
      </c>
    </row>
    <row r="7" spans="2:14" x14ac:dyDescent="0.2">
      <c r="B7" s="66" t="s">
        <v>55</v>
      </c>
      <c r="C7" s="72">
        <f>FCME!C10</f>
        <v>100050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  <c r="M7" t="s">
        <v>72</v>
      </c>
      <c r="N7" s="80">
        <f>C7*0.02</f>
        <v>2001</v>
      </c>
    </row>
    <row r="8" spans="2:14" x14ac:dyDescent="0.2">
      <c r="F8" s="66" t="s">
        <v>57</v>
      </c>
      <c r="G8" s="66"/>
      <c r="H8" s="74">
        <f>FCME!F17</f>
        <v>57.709659090909092</v>
      </c>
      <c r="I8" s="73"/>
      <c r="J8" s="64" t="s">
        <v>58</v>
      </c>
      <c r="K8" s="69">
        <f>+K4/12</f>
        <v>32.166666666666664</v>
      </c>
    </row>
    <row r="9" spans="2:14" x14ac:dyDescent="0.2">
      <c r="B9" s="66" t="s">
        <v>59</v>
      </c>
      <c r="C9" s="75">
        <v>7.0000000000000007E-2</v>
      </c>
      <c r="F9" s="66" t="s">
        <v>60</v>
      </c>
      <c r="G9" s="66"/>
      <c r="H9" s="69">
        <f>((+H8*K11)*1)+N4+N5+N6+N7</f>
        <v>4842.3458862172865</v>
      </c>
      <c r="I9" s="73"/>
      <c r="J9" s="64" t="s">
        <v>61</v>
      </c>
      <c r="K9" s="69">
        <f>+K4/24</f>
        <v>16.083333333333332</v>
      </c>
    </row>
    <row r="10" spans="2:14" x14ac:dyDescent="0.2">
      <c r="B10" s="66" t="s">
        <v>62</v>
      </c>
      <c r="C10" s="72">
        <f>+C9*C7</f>
        <v>7003.5000000000009</v>
      </c>
      <c r="F10" s="66" t="s">
        <v>63</v>
      </c>
      <c r="G10" s="66"/>
      <c r="H10" s="76">
        <f>+H9/C7</f>
        <v>4.8399259232556585E-2</v>
      </c>
      <c r="I10" s="73"/>
      <c r="J10" s="77" t="s">
        <v>64</v>
      </c>
      <c r="K10" s="69">
        <f>SUM(K4:K9)</f>
        <v>545.48233333333337</v>
      </c>
    </row>
    <row r="11" spans="2:14" x14ac:dyDescent="0.2">
      <c r="I11" s="78"/>
      <c r="J11" s="64" t="s">
        <v>65</v>
      </c>
      <c r="K11" s="69">
        <f>+K10/22</f>
        <v>24.794651515151518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7003.5000000000009</v>
      </c>
      <c r="H13" s="78"/>
      <c r="I13" s="78"/>
    </row>
    <row r="14" spans="2:14" x14ac:dyDescent="0.2">
      <c r="B14" s="66" t="s">
        <v>42</v>
      </c>
      <c r="C14" s="79">
        <f>+H9</f>
        <v>4842.3458862172865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-2161.1541137827144</v>
      </c>
      <c r="D15">
        <f>C15/C13</f>
        <v>-0.30858201096347743</v>
      </c>
      <c r="H15" s="78"/>
      <c r="I15" s="78"/>
    </row>
    <row r="18" spans="2:12" x14ac:dyDescent="0.2">
      <c r="B18" s="86" t="s">
        <v>68</v>
      </c>
      <c r="C18" s="86"/>
      <c r="D18" s="86"/>
      <c r="E18" s="86"/>
      <c r="F18" s="86"/>
      <c r="G18" s="86"/>
    </row>
    <row r="19" spans="2:12" x14ac:dyDescent="0.2">
      <c r="B19" s="86"/>
      <c r="C19" s="86"/>
      <c r="D19" s="86"/>
      <c r="E19" s="86"/>
      <c r="F19" s="86"/>
      <c r="G19" s="86"/>
      <c r="L19">
        <f>C10*13%</f>
        <v>910.45500000000015</v>
      </c>
    </row>
    <row r="20" spans="2:12" x14ac:dyDescent="0.2">
      <c r="B20" s="86"/>
      <c r="C20" s="86"/>
      <c r="D20" s="86"/>
      <c r="E20" s="86"/>
      <c r="F20" s="86"/>
      <c r="G20" s="86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3" t="s">
        <v>18</v>
      </c>
      <c r="D3" s="83"/>
      <c r="E3" s="83"/>
      <c r="F3" s="83"/>
      <c r="G3" s="83"/>
      <c r="H3" s="2"/>
      <c r="I3" s="2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1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1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1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1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1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1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</row>
    <row r="4" spans="1:293" ht="19" x14ac:dyDescent="0.25">
      <c r="C4" s="83"/>
      <c r="D4" s="83"/>
      <c r="E4" s="83"/>
      <c r="F4" s="83"/>
      <c r="G4" s="83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4"/>
      <c r="D8" s="84"/>
      <c r="E8" s="84"/>
      <c r="F8" s="84"/>
      <c r="G8" s="84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>
        <f>F12+F15</f>
        <v>108.5</v>
      </c>
      <c r="G19" s="54">
        <f>F19/22</f>
        <v>4.9318181818181817</v>
      </c>
    </row>
    <row r="20" spans="3:43" ht="15" customHeight="1" x14ac:dyDescent="0.2"/>
    <row r="22" spans="3:43" x14ac:dyDescent="0.2">
      <c r="C22" s="20" t="s">
        <v>26</v>
      </c>
      <c r="F22" s="39" t="s">
        <v>31</v>
      </c>
      <c r="G22" s="39" t="s">
        <v>32</v>
      </c>
    </row>
    <row r="23" spans="3:43" x14ac:dyDescent="0.2">
      <c r="C23" s="26" t="s">
        <v>27</v>
      </c>
      <c r="F23" s="40" t="s">
        <v>9</v>
      </c>
      <c r="G23" s="43">
        <v>2400</v>
      </c>
    </row>
    <row r="24" spans="3:43" x14ac:dyDescent="0.2">
      <c r="C24" s="26" t="s">
        <v>28</v>
      </c>
      <c r="F24" s="41" t="s">
        <v>24</v>
      </c>
      <c r="G24" s="43">
        <v>2400</v>
      </c>
    </row>
    <row r="25" spans="3:43" x14ac:dyDescent="0.2">
      <c r="C25" s="26" t="s">
        <v>29</v>
      </c>
      <c r="F25" s="42" t="s">
        <v>10</v>
      </c>
      <c r="G25" s="43">
        <v>2400</v>
      </c>
    </row>
    <row r="26" spans="3:43" x14ac:dyDescent="0.2">
      <c r="C26" s="26" t="s">
        <v>30</v>
      </c>
    </row>
    <row r="27" spans="3:43" x14ac:dyDescent="0.2">
      <c r="F27" s="39" t="s">
        <v>33</v>
      </c>
      <c r="G27" s="39" t="s">
        <v>34</v>
      </c>
    </row>
    <row r="28" spans="3:43" x14ac:dyDescent="0.2">
      <c r="F28" s="43">
        <v>5</v>
      </c>
      <c r="G28" s="43">
        <v>31</v>
      </c>
    </row>
    <row r="29" spans="3:43" x14ac:dyDescent="0.2">
      <c r="C29" s="26" t="s">
        <v>36</v>
      </c>
      <c r="F29" s="43"/>
      <c r="G29" s="50"/>
    </row>
    <row r="30" spans="3:43" ht="15.75" customHeight="1" x14ac:dyDescent="0.2">
      <c r="C30" s="26" t="s">
        <v>41</v>
      </c>
    </row>
    <row r="31" spans="3:43" x14ac:dyDescent="0.2">
      <c r="C31" s="26" t="s">
        <v>39</v>
      </c>
    </row>
    <row r="32" spans="3:43" x14ac:dyDescent="0.2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FCME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2020-09-04T14:40:31Z</dcterms:modified>
</cp:coreProperties>
</file>