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Maquipan/"/>
    </mc:Choice>
  </mc:AlternateContent>
  <xr:revisionPtr revIDLastSave="0" documentId="8_{C5BB9EC1-46BC-2740-94E7-F1053C227766}" xr6:coauthVersionLast="36" xr6:coauthVersionMax="36" xr10:uidLastSave="{00000000-0000-0000-0000-000000000000}"/>
  <bookViews>
    <workbookView xWindow="0" yWindow="460" windowWidth="28760" windowHeight="16620" xr2:uid="{00000000-000D-0000-FFFF-FFFF00000000}"/>
  </bookViews>
  <sheets>
    <sheet name="Maquipan" sheetId="5" r:id="rId1"/>
    <sheet name="Sheet1" sheetId="8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8" l="1"/>
  <c r="N4" i="8"/>
  <c r="D25" i="5" l="1"/>
  <c r="C7" i="8" l="1"/>
  <c r="C10" i="8" l="1"/>
  <c r="L19" i="8" s="1"/>
  <c r="H14" i="8"/>
  <c r="K4" i="8"/>
  <c r="K6" i="8" s="1"/>
  <c r="C13" i="8" l="1"/>
  <c r="N6" i="8"/>
  <c r="H9" i="8" s="1"/>
  <c r="K8" i="8"/>
  <c r="G6" i="8"/>
  <c r="K7" i="8"/>
  <c r="K9" i="8"/>
  <c r="K5" i="8"/>
  <c r="K10" i="8" s="1"/>
  <c r="K11" i="8" s="1"/>
  <c r="E12" i="5" l="1"/>
  <c r="F12" i="5" s="1"/>
  <c r="G12" i="5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E15" i="5"/>
  <c r="F15" i="5" s="1"/>
  <c r="E14" i="5"/>
  <c r="F14" i="5" s="1"/>
  <c r="G14" i="5" s="1"/>
  <c r="E13" i="5"/>
  <c r="F13" i="5" s="1"/>
  <c r="G13" i="5" s="1"/>
  <c r="G15" i="5" l="1"/>
  <c r="F16" i="6"/>
  <c r="F19" i="6"/>
  <c r="G19" i="6" s="1"/>
  <c r="G12" i="6"/>
  <c r="F16" i="5" l="1"/>
  <c r="F17" i="5" s="1"/>
  <c r="H6" i="8" s="1"/>
  <c r="F17" i="6"/>
  <c r="G17" i="6" s="1"/>
  <c r="G16" i="6"/>
  <c r="G16" i="5" l="1"/>
  <c r="G17" i="5"/>
  <c r="H8" i="8"/>
  <c r="C14" i="8" l="1"/>
  <c r="C15" i="8" s="1"/>
  <c r="H10" i="8"/>
</calcChain>
</file>

<file path=xl/sharedStrings.xml><?xml version="1.0" encoding="utf-8"?>
<sst xmlns="http://schemas.openxmlformats.org/spreadsheetml/2006/main" count="885" uniqueCount="72">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</sst>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tabSelected="1" zoomScale="110" zoomScaleNormal="110" workbookViewId="0">
      <selection activeCell="A16" sqref="A16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3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27000</v>
      </c>
      <c r="D10" s="30">
        <v>27000</v>
      </c>
      <c r="E10" s="32"/>
      <c r="F10" s="33">
        <v>27000</v>
      </c>
      <c r="G10" s="33">
        <v>27000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2</v>
      </c>
      <c r="C12" s="12" t="s">
        <v>9</v>
      </c>
      <c r="D12" s="13">
        <v>200</v>
      </c>
      <c r="E12" s="14">
        <f>(D12*A12)*8</f>
        <v>3200</v>
      </c>
      <c r="F12" s="15">
        <f>C10/E12</f>
        <v>8.4375</v>
      </c>
      <c r="G12" s="27">
        <f>F12/22</f>
        <v>0.38352272727272729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2</v>
      </c>
      <c r="C13" s="16" t="s">
        <v>24</v>
      </c>
      <c r="D13" s="47">
        <v>200</v>
      </c>
      <c r="E13" s="14">
        <f>(D13*A13)*8</f>
        <v>3200</v>
      </c>
      <c r="F13" s="15">
        <f>C10/E13</f>
        <v>8.4375</v>
      </c>
      <c r="G13" s="27">
        <f>F13/22</f>
        <v>0.38352272727272729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2</v>
      </c>
      <c r="C14" s="17" t="s">
        <v>10</v>
      </c>
      <c r="D14" s="47">
        <v>200</v>
      </c>
      <c r="E14" s="14">
        <f>(D14*A14)*8</f>
        <v>3200</v>
      </c>
      <c r="F14" s="15">
        <f>C10/E14</f>
        <v>8.4375</v>
      </c>
      <c r="G14" s="27">
        <f t="shared" ref="G14" si="0">F14/22</f>
        <v>0.38352272727272729</v>
      </c>
    </row>
    <row r="15" spans="1:293" x14ac:dyDescent="0.2">
      <c r="A15" s="46">
        <v>2</v>
      </c>
      <c r="C15" s="50" t="s">
        <v>35</v>
      </c>
      <c r="D15" s="47">
        <v>125</v>
      </c>
      <c r="E15" s="48">
        <f>(D15*A15)*8</f>
        <v>2000</v>
      </c>
      <c r="F15" s="49">
        <f>G10/E15</f>
        <v>13.5</v>
      </c>
      <c r="G15" s="51">
        <f>F15/22</f>
        <v>0.61363636363636365</v>
      </c>
      <c r="J15" s="18"/>
      <c r="K15" s="18"/>
    </row>
    <row r="16" spans="1:293" x14ac:dyDescent="0.2">
      <c r="E16" s="19" t="s">
        <v>8</v>
      </c>
      <c r="F16" s="20">
        <f>F12+F15</f>
        <v>21.9375</v>
      </c>
      <c r="G16" s="21">
        <f>F16/22</f>
        <v>0.99715909090909094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23.9375</v>
      </c>
      <c r="G17" s="23">
        <f>F17/22</f>
        <v>1.0880681818181819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N20"/>
  <sheetViews>
    <sheetView workbookViewId="0">
      <selection activeCell="H9" sqref="H9"/>
    </sheetView>
  </sheetViews>
  <sheetFormatPr baseColWidth="10" defaultRowHeight="15" x14ac:dyDescent="0.2"/>
  <sheetData>
    <row r="3" spans="2:14" x14ac:dyDescent="0.2">
      <c r="B3" s="105" t="s">
        <v>42</v>
      </c>
      <c r="C3" s="105"/>
      <c r="F3" s="105" t="s">
        <v>43</v>
      </c>
      <c r="G3" s="105"/>
      <c r="H3" s="105"/>
      <c r="J3" s="105" t="s">
        <v>44</v>
      </c>
      <c r="K3" s="105"/>
    </row>
    <row r="4" spans="2:14" x14ac:dyDescent="0.2">
      <c r="B4" s="105" t="s">
        <v>45</v>
      </c>
      <c r="C4" s="105"/>
      <c r="F4" s="105" t="s">
        <v>46</v>
      </c>
      <c r="G4" s="105"/>
      <c r="H4" s="105"/>
      <c r="J4" s="82" t="s">
        <v>47</v>
      </c>
      <c r="K4" s="83">
        <f>375+11</f>
        <v>386</v>
      </c>
      <c r="M4" t="s">
        <v>48</v>
      </c>
      <c r="N4">
        <f>(((2400/36)*2)*2)</f>
        <v>266.66666666666669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46.899000000000001</v>
      </c>
      <c r="M5" t="s">
        <v>54</v>
      </c>
      <c r="N5">
        <f>((50*2)*2)</f>
        <v>200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27000</v>
      </c>
      <c r="H6" s="89">
        <f>Maquipan!F17</f>
        <v>23.9375</v>
      </c>
      <c r="J6" s="86" t="s">
        <v>56</v>
      </c>
      <c r="K6" s="87">
        <f>+K4/12</f>
        <v>32.166666666666664</v>
      </c>
      <c r="M6" t="s">
        <v>57</v>
      </c>
      <c r="N6">
        <f>L19</f>
        <v>386.1</v>
      </c>
    </row>
    <row r="7" spans="2:14" x14ac:dyDescent="0.2">
      <c r="B7" s="84" t="s">
        <v>58</v>
      </c>
      <c r="C7" s="90">
        <f>Maquipan!C10</f>
        <v>27000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32.166666666666664</v>
      </c>
    </row>
    <row r="8" spans="2:14" x14ac:dyDescent="0.2">
      <c r="F8" s="84" t="s">
        <v>60</v>
      </c>
      <c r="G8" s="84"/>
      <c r="H8" s="92">
        <f>H6</f>
        <v>23.9375</v>
      </c>
      <c r="I8" s="91"/>
      <c r="J8" s="82" t="s">
        <v>61</v>
      </c>
      <c r="K8" s="87">
        <f>+K4/12</f>
        <v>32.166666666666664</v>
      </c>
    </row>
    <row r="9" spans="2:14" x14ac:dyDescent="0.2">
      <c r="B9" s="84" t="s">
        <v>62</v>
      </c>
      <c r="C9" s="93">
        <v>0.11</v>
      </c>
      <c r="F9" s="84" t="s">
        <v>63</v>
      </c>
      <c r="G9" s="84"/>
      <c r="H9" s="87">
        <f>((+H8*K11)*2)+N4+N5+N6</f>
        <v>2039.8106079545455</v>
      </c>
      <c r="I9" s="91"/>
      <c r="J9" s="82" t="s">
        <v>64</v>
      </c>
      <c r="K9" s="87">
        <f>+K4/24</f>
        <v>16.083333333333332</v>
      </c>
    </row>
    <row r="10" spans="2:14" x14ac:dyDescent="0.2">
      <c r="B10" s="84" t="s">
        <v>65</v>
      </c>
      <c r="C10" s="90">
        <f>+C9*C7</f>
        <v>2970</v>
      </c>
      <c r="F10" s="84" t="s">
        <v>66</v>
      </c>
      <c r="G10" s="84"/>
      <c r="H10" s="94">
        <f>+H9/C7</f>
        <v>7.5548541035353536E-2</v>
      </c>
      <c r="I10" s="91"/>
      <c r="J10" s="95" t="s">
        <v>67</v>
      </c>
      <c r="K10" s="87">
        <f>SUM(K4:K9)</f>
        <v>545.48233333333337</v>
      </c>
    </row>
    <row r="11" spans="2:14" x14ac:dyDescent="0.2">
      <c r="I11" s="96"/>
      <c r="J11" s="82" t="s">
        <v>68</v>
      </c>
      <c r="K11" s="87">
        <f>+K10/22</f>
        <v>24.794651515151518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2970</v>
      </c>
      <c r="H13" s="96"/>
      <c r="I13" s="96"/>
    </row>
    <row r="14" spans="2:14" x14ac:dyDescent="0.2">
      <c r="B14" s="84" t="s">
        <v>42</v>
      </c>
      <c r="C14" s="97">
        <f>+H9</f>
        <v>2039.8106079545455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-930.1893920454545</v>
      </c>
      <c r="H15" s="96"/>
      <c r="I15" s="96"/>
    </row>
    <row r="18" spans="2:12" x14ac:dyDescent="0.2">
      <c r="B18" s="104" t="s">
        <v>71</v>
      </c>
      <c r="C18" s="104"/>
      <c r="D18" s="104"/>
      <c r="E18" s="104"/>
      <c r="F18" s="104"/>
      <c r="G18" s="104"/>
    </row>
    <row r="19" spans="2:12" x14ac:dyDescent="0.2">
      <c r="B19" s="104"/>
      <c r="C19" s="104"/>
      <c r="D19" s="104"/>
      <c r="E19" s="104"/>
      <c r="F19" s="104"/>
      <c r="G19" s="104"/>
      <c r="L19">
        <f>C10*13%</f>
        <v>386.1</v>
      </c>
    </row>
    <row r="20" spans="2:12" x14ac:dyDescent="0.2">
      <c r="B20" s="104"/>
      <c r="C20" s="104"/>
      <c r="D20" s="104"/>
      <c r="E20" s="104"/>
      <c r="F20" s="104"/>
      <c r="G20" s="104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Maquipan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2019-06-10T22:05:53Z</dcterms:modified>
</cp:coreProperties>
</file>