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1"/>
  <workbookPr/>
  <mc:AlternateContent xmlns:mc="http://schemas.openxmlformats.org/markup-compatibility/2006">
    <mc:Choice Requires="x15">
      <x15ac:absPath xmlns:x15ac="http://schemas.microsoft.com/office/spreadsheetml/2010/11/ac" url="/Users/josevortega/Dropbox/Documents/Data Solutions/Comercial/Segesa/"/>
    </mc:Choice>
  </mc:AlternateContent>
  <xr:revisionPtr revIDLastSave="0" documentId="13_ncr:1_{BC43CBBD-F44A-EB42-AE6B-F423FAE539A0}" xr6:coauthVersionLast="36" xr6:coauthVersionMax="36" xr10:uidLastSave="{00000000-0000-0000-0000-000000000000}"/>
  <bookViews>
    <workbookView xWindow="5740" yWindow="580" windowWidth="15960" windowHeight="16660" activeTab="1" xr2:uid="{00000000-000D-0000-FFFF-FFFF00000000}"/>
  </bookViews>
  <sheets>
    <sheet name="Export Summary" sheetId="1" r:id="rId1"/>
    <sheet name="Segesa" sheetId="2" r:id="rId2"/>
    <sheet name="Sheet1" sheetId="3" r:id="rId3"/>
    <sheet name="Hoja1" sheetId="4" r:id="rId4"/>
  </sheets>
  <calcPr calcId="181029"/>
</workbook>
</file>

<file path=xl/calcChain.xml><?xml version="1.0" encoding="utf-8"?>
<calcChain xmlns="http://schemas.openxmlformats.org/spreadsheetml/2006/main">
  <c r="N5" i="3" l="1"/>
  <c r="N4" i="3"/>
  <c r="C7" i="3"/>
  <c r="E15" i="4" l="1"/>
  <c r="E14" i="4"/>
  <c r="F14" i="4" s="1"/>
  <c r="G14" i="4" s="1"/>
  <c r="E13" i="4"/>
  <c r="F13" i="4" s="1"/>
  <c r="G13" i="4" s="1"/>
  <c r="F12" i="4"/>
  <c r="F19" i="4" s="1"/>
  <c r="G19" i="4" s="1"/>
  <c r="E12" i="4"/>
  <c r="G10" i="4"/>
  <c r="F15" i="4" s="1"/>
  <c r="G15" i="4" s="1"/>
  <c r="A10" i="4"/>
  <c r="H14" i="3"/>
  <c r="C10" i="3"/>
  <c r="L19" i="3" s="1"/>
  <c r="K4" i="3"/>
  <c r="K7" i="3" s="1"/>
  <c r="D25" i="2"/>
  <c r="E15" i="2"/>
  <c r="E14" i="2"/>
  <c r="F14" i="2" s="1"/>
  <c r="G14" i="2" s="1"/>
  <c r="E13" i="2"/>
  <c r="F13" i="2" s="1"/>
  <c r="G13" i="2" s="1"/>
  <c r="E12" i="2"/>
  <c r="F12" i="2" s="1"/>
  <c r="F15" i="2" l="1"/>
  <c r="G15" i="2" s="1"/>
  <c r="N6" i="3"/>
  <c r="H9" i="3" s="1"/>
  <c r="C13" i="3"/>
  <c r="K8" i="3"/>
  <c r="G12" i="4"/>
  <c r="G6" i="3"/>
  <c r="G12" i="2"/>
  <c r="K5" i="3"/>
  <c r="K6" i="3"/>
  <c r="K9" i="3"/>
  <c r="F16" i="4"/>
  <c r="F16" i="2" l="1"/>
  <c r="G16" i="4"/>
  <c r="F17" i="4"/>
  <c r="G17" i="4" s="1"/>
  <c r="K10" i="3"/>
  <c r="K11" i="3" s="1"/>
  <c r="F17" i="2" l="1"/>
  <c r="G16" i="2"/>
  <c r="H6" i="3" l="1"/>
  <c r="H8" i="3" s="1"/>
  <c r="G17" i="2"/>
  <c r="H10" i="3" l="1"/>
  <c r="C14" i="3" l="1"/>
  <c r="C15" i="3" s="1"/>
</calcChain>
</file>

<file path=xl/sharedStrings.xml><?xml version="1.0" encoding="utf-8"?>
<sst xmlns="http://schemas.openxmlformats.org/spreadsheetml/2006/main" count="823" uniqueCount="81">
  <si>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</si>
  <si>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</si>
  <si>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</si>
  <si>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</si>
  <si>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 xml:space="preserve">Bentoli </t>
  </si>
  <si>
    <t>Table 1</t>
  </si>
  <si>
    <t xml:space="preserve"> PROCESO DIGITAL - RENDIMIENTO </t>
  </si>
  <si>
    <t>V</t>
  </si>
  <si>
    <t>L</t>
  </si>
  <si>
    <t>M</t>
  </si>
  <si>
    <t>X</t>
  </si>
  <si>
    <t>J</t>
  </si>
  <si>
    <t>OPERARIOS</t>
  </si>
  <si>
    <t>IMÁGENES</t>
  </si>
  <si>
    <t>DIGITALIZADS</t>
  </si>
  <si>
    <t xml:space="preserve">AGRUPACIONES </t>
  </si>
  <si>
    <t xml:space="preserve">INDEXACIONES </t>
  </si>
  <si>
    <t>I</t>
  </si>
  <si>
    <t>P</t>
  </si>
  <si>
    <t>REN POR HORA</t>
  </si>
  <si>
    <t>REND POR DIA</t>
  </si>
  <si>
    <t>DIAS</t>
  </si>
  <si>
    <t>Meses</t>
  </si>
  <si>
    <t>D</t>
  </si>
  <si>
    <t>Preparación</t>
  </si>
  <si>
    <t>R</t>
  </si>
  <si>
    <t>Digitalización</t>
  </si>
  <si>
    <t>Retorno</t>
  </si>
  <si>
    <t>Proceso de Abby enviando carga a Windream</t>
  </si>
  <si>
    <t>TOTAL</t>
  </si>
  <si>
    <t>COMPLETO</t>
  </si>
  <si>
    <t>Sheet1</t>
  </si>
  <si>
    <t>PRECIO</t>
  </si>
  <si>
    <t>COSTO DIGITAL</t>
  </si>
  <si>
    <t>Valor operario</t>
  </si>
  <si>
    <t>Volumen y Precio</t>
  </si>
  <si>
    <t>Rendimientos y Costo</t>
  </si>
  <si>
    <t>sueldo</t>
  </si>
  <si>
    <t>Scanner</t>
  </si>
  <si>
    <t>Contenedor</t>
  </si>
  <si>
    <t>Aprox</t>
  </si>
  <si>
    <t>Proyecto Completo</t>
  </si>
  <si>
    <t>Rend x día</t>
  </si>
  <si>
    <t>Cant días</t>
  </si>
  <si>
    <t>Insumos</t>
  </si>
  <si>
    <t>Img x Contenedor</t>
  </si>
  <si>
    <t>3ero</t>
  </si>
  <si>
    <t>Comision</t>
  </si>
  <si>
    <t>Total Imágenes</t>
  </si>
  <si>
    <t>4to</t>
  </si>
  <si>
    <t>Empastados</t>
  </si>
  <si>
    <t>TOT dias</t>
  </si>
  <si>
    <t>f. reserv.</t>
  </si>
  <si>
    <t>Precio x imag</t>
  </si>
  <si>
    <t>Costo Proyecto</t>
  </si>
  <si>
    <t>vaca</t>
  </si>
  <si>
    <t>Precio x Proyecto</t>
  </si>
  <si>
    <t>Costo x imag</t>
  </si>
  <si>
    <t>TOT</t>
  </si>
  <si>
    <t>xdia</t>
  </si>
  <si>
    <t>COSTO</t>
  </si>
  <si>
    <t>UTILIDAD</t>
  </si>
  <si>
    <t>NOTA: Deberá llenar unicamente las celdas que estan en blanco. - Las Celdas que estan en amarillo tienen formula, espreferible que no se cambien.</t>
  </si>
  <si>
    <t>Hoja1</t>
  </si>
  <si>
    <t xml:space="preserve">R </t>
  </si>
  <si>
    <t>F</t>
  </si>
  <si>
    <t>31 DIAS</t>
  </si>
  <si>
    <t>T</t>
  </si>
  <si>
    <t>CONDICIONES</t>
  </si>
  <si>
    <t>Rend x día x ope</t>
  </si>
  <si>
    <t>Cantidad</t>
  </si>
  <si>
    <t>El 95 % del tamaño de los documentos deberá ser A4</t>
  </si>
  <si>
    <t>Máximo un 10% en  papel quimico</t>
  </si>
  <si>
    <t>Maximo un 5% en tamaños como A5 u Oficio</t>
  </si>
  <si>
    <t>No más de 2 grapas por agrupación</t>
  </si>
  <si>
    <t>Cant operarios</t>
  </si>
  <si>
    <t>Días Laborales</t>
  </si>
  <si>
    <t>Estoy considerando proceso de Abby direccionando con carga al Windream</t>
  </si>
  <si>
    <t>2 días Instalación de equipos</t>
  </si>
  <si>
    <t>1 Día de Revisión</t>
  </si>
  <si>
    <t>1 Día Entrega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</si>
</sst>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 &quot;* #,##0&quot; &quot;;&quot; &quot;* \(#,##0\);&quot; &quot;* &quot;-&quot;??&quot; &quot;"/>
    <numFmt numFmtId="165" formatCode="0&quot; P&quot;"/>
    <numFmt numFmtId="166" formatCode="0&quot; p/h&quot;"/>
    <numFmt numFmtId="167" formatCode="&quot; &quot;* #,##0&quot;   &quot;;&quot;-&quot;* #,##0&quot;   &quot;;&quot; &quot;* &quot;-&quot;??&quot;   &quot;"/>
    <numFmt numFmtId="168" formatCode="0.0"/>
    <numFmt numFmtId="169" formatCode="0.0000"/>
  </numFmts>
  <fonts count="13" x14ac:knownFonts="1">
    <font>
      <sz val="11"/>
      <color indexed="8"/>
      <name val="Calibri"/>
    </font>
    <font>
      <sz val="12"/>
      <color indexed="8"/>
      <name val="Calibri"/>
      <family val="2"/>
    </font>
    <font>
      <sz val="14"/>
      <color indexed="8"/>
      <name val="Calibri"/>
      <family val="2"/>
    </font>
    <font>
      <u/>
      <sz val="12"/>
      <color indexed="11"/>
      <name val="Calibri"/>
      <family val="2"/>
    </font>
    <font>
      <b/>
      <u/>
      <sz val="14"/>
      <color indexed="8"/>
      <name val="Calibri"/>
      <family val="2"/>
    </font>
    <font>
      <sz val="11"/>
      <color indexed="12"/>
      <name val="Calibri"/>
      <family val="2"/>
    </font>
    <font>
      <sz val="10"/>
      <color indexed="12"/>
      <name val="Calibri"/>
      <family val="2"/>
    </font>
    <font>
      <sz val="10"/>
      <color indexed="8"/>
      <name val="Calibri"/>
      <family val="2"/>
    </font>
    <font>
      <b/>
      <sz val="14"/>
      <color indexed="12"/>
      <name val="Calibri"/>
      <family val="2"/>
    </font>
    <font>
      <b/>
      <sz val="11"/>
      <color indexed="8"/>
      <name val="Calibri"/>
      <family val="2"/>
    </font>
    <font>
      <b/>
      <sz val="9"/>
      <color indexed="12"/>
      <name val="Times New Roman"/>
      <family val="1"/>
    </font>
    <font>
      <b/>
      <sz val="11"/>
      <color indexed="12"/>
      <name val="Calibri"/>
      <family val="2"/>
    </font>
    <font>
      <sz val="9"/>
      <color indexed="8"/>
      <name val="Times New Roman"/>
      <family val="1"/>
    </font>
  </fonts>
  <fills count="1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indexed="24"/>
        <bgColor auto="1"/>
      </patternFill>
    </fill>
    <fill>
      <patternFill patternType="solid">
        <fgColor indexed="25"/>
        <bgColor auto="1"/>
      </patternFill>
    </fill>
  </fills>
  <borders count="38">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8"/>
      </right>
      <top style="thin">
        <color indexed="13"/>
      </top>
      <bottom style="thin">
        <color indexed="13"/>
      </bottom>
      <diagonal/>
    </border>
    <border>
      <left style="thin">
        <color indexed="8"/>
      </left>
      <right style="thin">
        <color indexed="13"/>
      </right>
      <top style="thin">
        <color indexed="13"/>
      </top>
      <bottom style="thin">
        <color indexed="13"/>
      </bottom>
      <diagonal/>
    </border>
    <border>
      <left style="thin">
        <color indexed="13"/>
      </left>
      <right style="thin">
        <color indexed="13"/>
      </right>
      <top style="thin">
        <color indexed="13"/>
      </top>
      <bottom style="thin">
        <color indexed="8"/>
      </bottom>
      <diagonal/>
    </border>
    <border>
      <left style="thin">
        <color indexed="13"/>
      </left>
      <right style="thin">
        <color indexed="8"/>
      </right>
      <top style="thin">
        <color indexed="13"/>
      </top>
      <bottom style="thin">
        <color indexed="8"/>
      </bottom>
      <diagonal/>
    </border>
    <border>
      <left style="thin">
        <color indexed="8"/>
      </left>
      <right style="thin">
        <color indexed="13"/>
      </right>
      <top style="thin">
        <color indexed="13"/>
      </top>
      <bottom style="thin">
        <color indexed="8"/>
      </bottom>
      <diagonal/>
    </border>
    <border>
      <left style="thin">
        <color indexed="13"/>
      </left>
      <right style="thin">
        <color indexed="13"/>
      </right>
      <top style="thin">
        <color indexed="13"/>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thin">
        <color indexed="8"/>
      </left>
      <right/>
      <top/>
      <bottom style="thin">
        <color indexed="8"/>
      </bottom>
      <diagonal/>
    </border>
    <border>
      <left/>
      <right/>
      <top/>
      <bottom/>
      <diagonal/>
    </border>
    <border>
      <left/>
      <right style="thin">
        <color indexed="8"/>
      </right>
      <top/>
      <bottom/>
      <diagonal/>
    </border>
    <border>
      <left style="thin">
        <color indexed="8"/>
      </left>
      <right/>
      <top/>
      <bottom/>
      <diagonal/>
    </border>
    <border>
      <left/>
      <right style="thin">
        <color indexed="13"/>
      </right>
      <top/>
      <bottom/>
      <diagonal/>
    </border>
    <border>
      <left style="thin">
        <color indexed="8"/>
      </left>
      <right style="thin">
        <color indexed="8"/>
      </right>
      <top/>
      <bottom style="thin">
        <color indexed="8"/>
      </bottom>
      <diagonal/>
    </border>
    <border>
      <left style="thin">
        <color indexed="13"/>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13"/>
      </right>
      <top style="thin">
        <color indexed="8"/>
      </top>
      <bottom style="thin">
        <color indexed="13"/>
      </bottom>
      <diagonal/>
    </border>
    <border>
      <left style="thin">
        <color indexed="13"/>
      </left>
      <right style="thin">
        <color indexed="13"/>
      </right>
      <top style="thin">
        <color indexed="13"/>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13"/>
      </top>
      <bottom style="thin">
        <color indexed="13"/>
      </bottom>
      <diagonal/>
    </border>
    <border>
      <left style="thin">
        <color indexed="13"/>
      </left>
      <right style="thin">
        <color indexed="8"/>
      </right>
      <top style="thin">
        <color indexed="13"/>
      </top>
      <bottom/>
      <diagonal/>
    </border>
    <border>
      <left style="thin">
        <color indexed="8"/>
      </left>
      <right style="thin">
        <color indexed="13"/>
      </right>
      <top style="thin">
        <color indexed="13"/>
      </top>
      <bottom/>
      <diagonal/>
    </border>
    <border>
      <left style="medium">
        <color indexed="8"/>
      </left>
      <right/>
      <top style="thin">
        <color indexed="13"/>
      </top>
      <bottom style="thin">
        <color indexed="13"/>
      </bottom>
      <diagonal/>
    </border>
    <border>
      <left/>
      <right style="thin">
        <color indexed="13"/>
      </right>
      <top style="thin">
        <color indexed="13"/>
      </top>
      <bottom style="thin">
        <color indexed="13"/>
      </bottom>
      <diagonal/>
    </border>
    <border>
      <left style="thin">
        <color indexed="13"/>
      </left>
      <right/>
      <top style="thin">
        <color indexed="13"/>
      </top>
      <bottom style="thin">
        <color indexed="13"/>
      </bottom>
      <diagonal/>
    </border>
    <border>
      <left style="thin">
        <color indexed="13"/>
      </left>
      <right style="thin">
        <color indexed="13"/>
      </right>
      <top style="medium">
        <color indexed="8"/>
      </top>
      <bottom style="thin">
        <color indexed="13"/>
      </bottom>
      <diagonal/>
    </border>
    <border>
      <left style="thin">
        <color indexed="13"/>
      </left>
      <right style="thin">
        <color indexed="13"/>
      </right>
      <top/>
      <bottom style="thin">
        <color indexed="13"/>
      </bottom>
      <diagonal/>
    </border>
    <border>
      <left style="thin">
        <color indexed="13"/>
      </left>
      <right/>
      <top/>
      <bottom style="thin">
        <color indexed="13"/>
      </bottom>
      <diagonal/>
    </border>
    <border>
      <left/>
      <right style="thin">
        <color indexed="13"/>
      </right>
      <top style="thin">
        <color indexed="13"/>
      </top>
      <bottom/>
      <diagonal/>
    </border>
    <border>
      <left style="thin">
        <color indexed="13"/>
      </left>
      <right style="thin">
        <color indexed="8"/>
      </right>
      <top/>
      <bottom style="thin">
        <color indexed="13"/>
      </bottom>
      <diagonal/>
    </border>
    <border>
      <left style="thin">
        <color indexed="8"/>
      </left>
      <right style="thin">
        <color indexed="13"/>
      </right>
      <top/>
      <bottom style="thin">
        <color indexed="13"/>
      </bottom>
      <diagonal/>
    </border>
    <border>
      <left style="thin">
        <color indexed="8"/>
      </left>
      <right style="thin">
        <color indexed="8"/>
      </right>
      <top style="thin">
        <color indexed="13"/>
      </top>
      <bottom style="thin">
        <color indexed="13"/>
      </bottom>
      <diagonal/>
    </border>
    <border>
      <left style="thin">
        <color indexed="13"/>
      </left>
      <right style="thin">
        <color indexed="13"/>
      </right>
      <top style="thin">
        <color indexed="8"/>
      </top>
      <bottom style="thin">
        <color indexed="8"/>
      </bottom>
      <diagonal/>
    </border>
  </borders>
  <cellStyleXfs count="1">
    <xf numFmtId="0" fontId="0" fillId="0" borderId="0" applyNumberFormat="0" applyFill="0" applyBorder="0" applyProtection="0"/>
  </cellStyleXfs>
  <cellXfs count="150">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0" fontId="0" fillId="4" borderId="1" xfId="0" applyFont="1" applyFill="1" applyBorder="1" applyAlignment="1"/>
    <xf numFmtId="0" fontId="0" fillId="4" borderId="2" xfId="0" applyFont="1" applyFill="1" applyBorder="1" applyAlignment="1"/>
    <xf numFmtId="0" fontId="0" fillId="4" borderId="3" xfId="0" applyFont="1" applyFill="1" applyBorder="1" applyAlignment="1"/>
    <xf numFmtId="0" fontId="0" fillId="4" borderId="4" xfId="0" applyFont="1" applyFill="1" applyBorder="1" applyAlignment="1"/>
    <xf numFmtId="0" fontId="0" fillId="4" borderId="5" xfId="0" applyFont="1" applyFill="1" applyBorder="1" applyAlignment="1"/>
    <xf numFmtId="0" fontId="0" fillId="4" borderId="6" xfId="0" applyFont="1" applyFill="1" applyBorder="1" applyAlignment="1"/>
    <xf numFmtId="0" fontId="0" fillId="4" borderId="7" xfId="0" applyFont="1" applyFill="1" applyBorder="1" applyAlignment="1"/>
    <xf numFmtId="0" fontId="4" fillId="4" borderId="1" xfId="0" applyFont="1" applyFill="1" applyBorder="1" applyAlignment="1"/>
    <xf numFmtId="0" fontId="5" fillId="5" borderId="9" xfId="0" applyFont="1" applyFill="1" applyBorder="1" applyAlignment="1"/>
    <xf numFmtId="0" fontId="5" fillId="5" borderId="10" xfId="0" applyFont="1" applyFill="1" applyBorder="1" applyAlignment="1"/>
    <xf numFmtId="0" fontId="5" fillId="5" borderId="11" xfId="0" applyFont="1" applyFill="1" applyBorder="1" applyAlignment="1"/>
    <xf numFmtId="0" fontId="5" fillId="5" borderId="12" xfId="0" applyFont="1" applyFill="1" applyBorder="1" applyAlignment="1"/>
    <xf numFmtId="0" fontId="6" fillId="5" borderId="8" xfId="0" applyNumberFormat="1" applyFont="1" applyFill="1" applyBorder="1" applyAlignment="1"/>
    <xf numFmtId="0" fontId="6" fillId="5" borderId="9" xfId="0" applyNumberFormat="1" applyFont="1" applyFill="1" applyBorder="1" applyAlignment="1"/>
    <xf numFmtId="0" fontId="6" fillId="5" borderId="11" xfId="0" applyNumberFormat="1" applyFont="1" applyFill="1" applyBorder="1" applyAlignment="1"/>
    <xf numFmtId="0" fontId="6" fillId="5" borderId="9" xfId="0" applyFont="1" applyFill="1" applyBorder="1" applyAlignment="1"/>
    <xf numFmtId="0" fontId="6" fillId="5" borderId="10" xfId="0" applyFont="1" applyFill="1" applyBorder="1" applyAlignment="1"/>
    <xf numFmtId="0" fontId="6" fillId="6" borderId="8" xfId="0" applyNumberFormat="1" applyFont="1" applyFill="1" applyBorder="1" applyAlignment="1"/>
    <xf numFmtId="0" fontId="6" fillId="5" borderId="18" xfId="0" applyNumberFormat="1" applyFont="1" applyFill="1" applyBorder="1" applyAlignment="1"/>
    <xf numFmtId="0" fontId="0" fillId="4" borderId="1" xfId="0" applyFont="1" applyFill="1" applyBorder="1" applyAlignment="1">
      <alignment horizontal="left"/>
    </xf>
    <xf numFmtId="49" fontId="7" fillId="7" borderId="8" xfId="0" applyNumberFormat="1" applyFont="1" applyFill="1" applyBorder="1" applyAlignment="1">
      <alignment horizontal="center"/>
    </xf>
    <xf numFmtId="49" fontId="7" fillId="7" borderId="9" xfId="0" applyNumberFormat="1" applyFont="1" applyFill="1" applyBorder="1" applyAlignment="1">
      <alignment horizontal="center"/>
    </xf>
    <xf numFmtId="49" fontId="7" fillId="7" borderId="11" xfId="0" applyNumberFormat="1" applyFont="1" applyFill="1" applyBorder="1" applyAlignment="1">
      <alignment horizontal="center"/>
    </xf>
    <xf numFmtId="49" fontId="7" fillId="7" borderId="10" xfId="0" applyNumberFormat="1" applyFont="1" applyFill="1" applyBorder="1" applyAlignment="1">
      <alignment horizontal="center"/>
    </xf>
    <xf numFmtId="0" fontId="0" fillId="4" borderId="19" xfId="0" applyFont="1" applyFill="1" applyBorder="1" applyAlignment="1"/>
    <xf numFmtId="0" fontId="0" fillId="4" borderId="20" xfId="0" applyFont="1" applyFill="1" applyBorder="1" applyAlignment="1"/>
    <xf numFmtId="0" fontId="0" fillId="4" borderId="21" xfId="0" applyFont="1" applyFill="1" applyBorder="1" applyAlignment="1"/>
    <xf numFmtId="0" fontId="0" fillId="4" borderId="22" xfId="0" applyFont="1" applyFill="1" applyBorder="1" applyAlignment="1"/>
    <xf numFmtId="49" fontId="9" fillId="4" borderId="23" xfId="0" applyNumberFormat="1" applyFont="1" applyFill="1" applyBorder="1" applyAlignment="1"/>
    <xf numFmtId="0" fontId="0" fillId="4" borderId="24" xfId="0" applyFont="1" applyFill="1" applyBorder="1" applyAlignment="1"/>
    <xf numFmtId="49" fontId="9" fillId="4" borderId="8" xfId="0" applyNumberFormat="1" applyFont="1" applyFill="1" applyBorder="1" applyAlignment="1">
      <alignment horizontal="center"/>
    </xf>
    <xf numFmtId="1" fontId="9" fillId="4" borderId="8" xfId="0" applyNumberFormat="1" applyFont="1" applyFill="1" applyBorder="1" applyAlignment="1">
      <alignment horizontal="center"/>
    </xf>
    <xf numFmtId="0" fontId="0" fillId="4" borderId="25" xfId="0" applyFont="1" applyFill="1" applyBorder="1" applyAlignment="1"/>
    <xf numFmtId="0" fontId="0" fillId="4" borderId="26" xfId="0" applyFont="1" applyFill="1" applyBorder="1" applyAlignment="1"/>
    <xf numFmtId="0" fontId="0" fillId="4" borderId="23" xfId="0" applyFont="1" applyFill="1" applyBorder="1" applyAlignment="1">
      <alignment horizontal="center"/>
    </xf>
    <xf numFmtId="0" fontId="0" fillId="4" borderId="27" xfId="0" applyFont="1" applyFill="1" applyBorder="1" applyAlignment="1"/>
    <xf numFmtId="164" fontId="9" fillId="4" borderId="10" xfId="0" applyNumberFormat="1" applyFont="1" applyFill="1" applyBorder="1" applyAlignment="1">
      <alignment horizontal="center"/>
    </xf>
    <xf numFmtId="3" fontId="9" fillId="4" borderId="10" xfId="0" applyNumberFormat="1" applyFont="1" applyFill="1" applyBorder="1" applyAlignment="1">
      <alignment horizontal="center"/>
    </xf>
    <xf numFmtId="1" fontId="9" fillId="4" borderId="10" xfId="0" applyNumberFormat="1" applyFont="1" applyFill="1" applyBorder="1" applyAlignment="1">
      <alignment horizontal="center"/>
    </xf>
    <xf numFmtId="0" fontId="0" fillId="4" borderId="28" xfId="0" applyFont="1" applyFill="1" applyBorder="1" applyAlignment="1"/>
    <xf numFmtId="0" fontId="0" fillId="4" borderId="29" xfId="0" applyFont="1" applyFill="1" applyBorder="1" applyAlignment="1"/>
    <xf numFmtId="49" fontId="0" fillId="8" borderId="14" xfId="0" applyNumberFormat="1" applyFont="1" applyFill="1" applyBorder="1" applyAlignment="1"/>
    <xf numFmtId="49" fontId="0" fillId="9" borderId="14" xfId="0" applyNumberFormat="1" applyFont="1" applyFill="1" applyBorder="1" applyAlignment="1"/>
    <xf numFmtId="49" fontId="0" fillId="9" borderId="15" xfId="0" applyNumberFormat="1" applyFont="1" applyFill="1" applyBorder="1" applyAlignment="1"/>
    <xf numFmtId="49" fontId="0" fillId="9" borderId="16" xfId="0" applyNumberFormat="1" applyFont="1" applyFill="1" applyBorder="1" applyAlignment="1"/>
    <xf numFmtId="0" fontId="0" fillId="4" borderId="30" xfId="0" applyNumberFormat="1" applyFont="1" applyFill="1" applyBorder="1" applyAlignment="1"/>
    <xf numFmtId="165" fontId="10" fillId="10" borderId="8" xfId="0" applyNumberFormat="1" applyFont="1" applyFill="1" applyBorder="1" applyAlignment="1">
      <alignment horizontal="center"/>
    </xf>
    <xf numFmtId="49" fontId="10" fillId="10" borderId="8" xfId="0" applyNumberFormat="1" applyFont="1" applyFill="1" applyBorder="1" applyAlignment="1">
      <alignment horizontal="center"/>
    </xf>
    <xf numFmtId="49" fontId="11" fillId="10" borderId="8" xfId="0" applyNumberFormat="1" applyFont="1" applyFill="1" applyBorder="1" applyAlignment="1">
      <alignment horizontal="center"/>
    </xf>
    <xf numFmtId="0" fontId="0" fillId="4" borderId="31" xfId="0" applyFont="1" applyFill="1" applyBorder="1" applyAlignment="1"/>
    <xf numFmtId="0" fontId="0" fillId="4" borderId="32" xfId="0" applyFont="1" applyFill="1" applyBorder="1" applyAlignment="1"/>
    <xf numFmtId="49" fontId="0" fillId="11" borderId="14" xfId="0" applyNumberFormat="1" applyFont="1" applyFill="1" applyBorder="1" applyAlignment="1"/>
    <xf numFmtId="49" fontId="0" fillId="11" borderId="15" xfId="0" applyNumberFormat="1" applyFont="1" applyFill="1" applyBorder="1" applyAlignment="1"/>
    <xf numFmtId="49" fontId="0" fillId="11" borderId="16" xfId="0" applyNumberFormat="1" applyFont="1" applyFill="1" applyBorder="1" applyAlignment="1"/>
    <xf numFmtId="0" fontId="0" fillId="4" borderId="1" xfId="0" applyNumberFormat="1" applyFont="1" applyFill="1" applyBorder="1" applyAlignment="1">
      <alignment horizontal="center"/>
    </xf>
    <xf numFmtId="49" fontId="9" fillId="12" borderId="8" xfId="0" applyNumberFormat="1" applyFont="1" applyFill="1" applyBorder="1" applyAlignment="1">
      <alignment horizontal="left"/>
    </xf>
    <xf numFmtId="166" fontId="12" fillId="4" borderId="8" xfId="0" applyNumberFormat="1" applyFont="1" applyFill="1" applyBorder="1" applyAlignment="1"/>
    <xf numFmtId="167" fontId="0" fillId="4" borderId="8" xfId="0" applyNumberFormat="1" applyFont="1" applyFill="1" applyBorder="1" applyAlignment="1">
      <alignment horizontal="center"/>
    </xf>
    <xf numFmtId="168" fontId="0" fillId="4" borderId="8" xfId="0" applyNumberFormat="1" applyFont="1" applyFill="1" applyBorder="1" applyAlignment="1"/>
    <xf numFmtId="2" fontId="0" fillId="4" borderId="8" xfId="0" applyNumberFormat="1" applyFont="1" applyFill="1" applyBorder="1" applyAlignment="1"/>
    <xf numFmtId="49" fontId="0" fillId="13" borderId="14" xfId="0" applyNumberFormat="1" applyFont="1" applyFill="1" applyBorder="1" applyAlignment="1"/>
    <xf numFmtId="49" fontId="0" fillId="13" borderId="15" xfId="0" applyNumberFormat="1" applyFont="1" applyFill="1" applyBorder="1" applyAlignment="1"/>
    <xf numFmtId="49" fontId="0" fillId="13" borderId="16" xfId="0" applyNumberFormat="1" applyFont="1" applyFill="1" applyBorder="1" applyAlignment="1"/>
    <xf numFmtId="0" fontId="0" fillId="4" borderId="33" xfId="0" applyFont="1" applyFill="1" applyBorder="1" applyAlignment="1"/>
    <xf numFmtId="49" fontId="9" fillId="14" borderId="8" xfId="0" applyNumberFormat="1" applyFont="1" applyFill="1" applyBorder="1" applyAlignment="1">
      <alignment horizontal="left"/>
    </xf>
    <xf numFmtId="0" fontId="0" fillId="4" borderId="34" xfId="0" applyFont="1" applyFill="1" applyBorder="1" applyAlignment="1"/>
    <xf numFmtId="0" fontId="0" fillId="4" borderId="35" xfId="0" applyFont="1" applyFill="1" applyBorder="1" applyAlignment="1"/>
    <xf numFmtId="49" fontId="0" fillId="15" borderId="14" xfId="0" applyNumberFormat="1" applyFont="1" applyFill="1" applyBorder="1" applyAlignment="1"/>
    <xf numFmtId="49" fontId="9" fillId="16" borderId="8" xfId="0" applyNumberFormat="1" applyFont="1" applyFill="1" applyBorder="1" applyAlignment="1">
      <alignment horizontal="left"/>
    </xf>
    <xf numFmtId="49" fontId="9" fillId="7" borderId="8" xfId="0" applyNumberFormat="1" applyFont="1" applyFill="1" applyBorder="1" applyAlignment="1">
      <alignment horizontal="left"/>
    </xf>
    <xf numFmtId="49" fontId="9" fillId="4" borderId="20" xfId="0" applyNumberFormat="1" applyFont="1" applyFill="1" applyBorder="1" applyAlignment="1"/>
    <xf numFmtId="168" fontId="9" fillId="4" borderId="8" xfId="0" applyNumberFormat="1" applyFont="1" applyFill="1" applyBorder="1" applyAlignment="1"/>
    <xf numFmtId="49" fontId="9" fillId="4" borderId="2" xfId="0" applyNumberFormat="1" applyFont="1" applyFill="1" applyBorder="1" applyAlignment="1"/>
    <xf numFmtId="0" fontId="9" fillId="4" borderId="1" xfId="0" applyFont="1" applyFill="1" applyBorder="1" applyAlignment="1"/>
    <xf numFmtId="168" fontId="0" fillId="4" borderId="19" xfId="0" applyNumberFormat="1" applyFont="1" applyFill="1" applyBorder="1" applyAlignment="1"/>
    <xf numFmtId="168" fontId="9" fillId="4" borderId="19" xfId="0" applyNumberFormat="1" applyFont="1" applyFill="1" applyBorder="1" applyAlignment="1"/>
    <xf numFmtId="168" fontId="0" fillId="4" borderId="1" xfId="0" applyNumberFormat="1" applyFont="1" applyFill="1" applyBorder="1" applyAlignment="1"/>
    <xf numFmtId="0" fontId="0" fillId="4" borderId="1" xfId="0" applyFont="1" applyFill="1" applyBorder="1" applyAlignment="1">
      <alignment horizontal="center"/>
    </xf>
    <xf numFmtId="0" fontId="0" fillId="4" borderId="1" xfId="0" applyNumberFormat="1" applyFont="1" applyFill="1" applyBorder="1" applyAlignment="1"/>
    <xf numFmtId="0" fontId="9" fillId="4" borderId="1" xfId="0" applyFont="1" applyFill="1" applyBorder="1" applyAlignment="1">
      <alignment horizontal="center"/>
    </xf>
    <xf numFmtId="2" fontId="0" fillId="4" borderId="1" xfId="0" applyNumberFormat="1" applyFont="1" applyFill="1" applyBorder="1" applyAlignment="1">
      <alignment horizontal="center"/>
    </xf>
    <xf numFmtId="0" fontId="0" fillId="0" borderId="0" xfId="0" applyNumberFormat="1" applyFont="1" applyAlignment="1"/>
    <xf numFmtId="0" fontId="0" fillId="0" borderId="1" xfId="0" applyFont="1" applyBorder="1" applyAlignment="1"/>
    <xf numFmtId="0" fontId="0" fillId="0" borderId="4" xfId="0" applyFont="1" applyBorder="1" applyAlignment="1"/>
    <xf numFmtId="0" fontId="0" fillId="0" borderId="2" xfId="0" applyFont="1" applyBorder="1" applyAlignment="1"/>
    <xf numFmtId="49" fontId="0" fillId="7" borderId="8" xfId="0" applyNumberFormat="1" applyFont="1" applyFill="1" applyBorder="1" applyAlignment="1">
      <alignment horizontal="center"/>
    </xf>
    <xf numFmtId="0" fontId="0" fillId="0" borderId="3" xfId="0" applyFont="1" applyBorder="1" applyAlignment="1"/>
    <xf numFmtId="0" fontId="0" fillId="0" borderId="36" xfId="0" applyFont="1" applyBorder="1" applyAlignment="1"/>
    <xf numFmtId="0" fontId="0" fillId="0" borderId="8" xfId="0" applyNumberFormat="1" applyFont="1" applyBorder="1" applyAlignment="1">
      <alignment horizontal="center"/>
    </xf>
    <xf numFmtId="49" fontId="0" fillId="0" borderId="1" xfId="0" applyNumberFormat="1" applyFont="1" applyBorder="1" applyAlignment="1"/>
    <xf numFmtId="0" fontId="0" fillId="0" borderId="1" xfId="0" applyNumberFormat="1" applyFont="1" applyBorder="1" applyAlignment="1"/>
    <xf numFmtId="49" fontId="0" fillId="7" borderId="8" xfId="0" applyNumberFormat="1" applyFont="1" applyFill="1" applyBorder="1" applyAlignment="1"/>
    <xf numFmtId="0" fontId="0" fillId="0" borderId="8" xfId="0" applyNumberFormat="1" applyFont="1" applyBorder="1" applyAlignment="1"/>
    <xf numFmtId="49" fontId="0" fillId="0" borderId="3" xfId="0" applyNumberFormat="1" applyFont="1" applyBorder="1" applyAlignment="1"/>
    <xf numFmtId="10" fontId="0" fillId="7" borderId="8" xfId="0" applyNumberFormat="1" applyFont="1" applyFill="1" applyBorder="1" applyAlignment="1">
      <alignment horizontal="center"/>
    </xf>
    <xf numFmtId="2" fontId="0" fillId="17" borderId="8" xfId="0" applyNumberFormat="1" applyFont="1" applyFill="1" applyBorder="1" applyAlignment="1">
      <alignment horizontal="center"/>
    </xf>
    <xf numFmtId="49" fontId="0" fillId="0" borderId="8" xfId="0" applyNumberFormat="1" applyFont="1" applyBorder="1" applyAlignment="1"/>
    <xf numFmtId="164" fontId="0" fillId="0" borderId="8" xfId="0" applyNumberFormat="1" applyFont="1" applyBorder="1" applyAlignment="1">
      <alignment horizontal="center"/>
    </xf>
    <xf numFmtId="2" fontId="0" fillId="0" borderId="8" xfId="0" applyNumberFormat="1" applyFont="1" applyBorder="1" applyAlignment="1">
      <alignment horizontal="center"/>
    </xf>
    <xf numFmtId="164" fontId="0" fillId="17" borderId="8" xfId="0" applyNumberFormat="1" applyFont="1" applyFill="1" applyBorder="1" applyAlignment="1"/>
    <xf numFmtId="0" fontId="0" fillId="0" borderId="8" xfId="0" applyFont="1" applyBorder="1" applyAlignment="1"/>
    <xf numFmtId="0" fontId="0" fillId="0" borderId="8" xfId="0" applyFont="1" applyBorder="1" applyAlignment="1">
      <alignment horizontal="center"/>
    </xf>
    <xf numFmtId="2" fontId="0" fillId="0" borderId="36" xfId="0" applyNumberFormat="1" applyFont="1" applyBorder="1" applyAlignment="1"/>
    <xf numFmtId="0" fontId="0" fillId="0" borderId="37" xfId="0" applyFont="1" applyBorder="1" applyAlignment="1"/>
    <xf numFmtId="0" fontId="0" fillId="7" borderId="8" xfId="0" applyFont="1" applyFill="1" applyBorder="1" applyAlignment="1"/>
    <xf numFmtId="168" fontId="0" fillId="17" borderId="8" xfId="0" applyNumberFormat="1" applyFont="1" applyFill="1" applyBorder="1" applyAlignment="1">
      <alignment horizontal="center"/>
    </xf>
    <xf numFmtId="0" fontId="0" fillId="17" borderId="8" xfId="0" applyNumberFormat="1" applyFont="1" applyFill="1" applyBorder="1" applyAlignment="1"/>
    <xf numFmtId="169" fontId="0" fillId="17" borderId="8" xfId="0" applyNumberFormat="1" applyFont="1" applyFill="1" applyBorder="1" applyAlignment="1">
      <alignment horizontal="center"/>
    </xf>
    <xf numFmtId="49" fontId="9" fillId="7" borderId="8" xfId="0" applyNumberFormat="1" applyFont="1" applyFill="1" applyBorder="1" applyAlignment="1">
      <alignment horizontal="right"/>
    </xf>
    <xf numFmtId="0" fontId="0" fillId="0" borderId="19" xfId="0" applyFont="1" applyBorder="1" applyAlignment="1"/>
    <xf numFmtId="0" fontId="0" fillId="4" borderId="2" xfId="0" applyFont="1" applyFill="1" applyBorder="1" applyAlignment="1">
      <alignment vertical="center" wrapText="1"/>
    </xf>
    <xf numFmtId="0" fontId="0" fillId="4" borderId="1" xfId="0" applyFont="1" applyFill="1" applyBorder="1" applyAlignment="1">
      <alignment vertical="center" wrapText="1"/>
    </xf>
    <xf numFmtId="2" fontId="0" fillId="17" borderId="8" xfId="0" applyNumberFormat="1" applyFont="1" applyFill="1" applyBorder="1" applyAlignment="1"/>
    <xf numFmtId="0" fontId="0" fillId="4" borderId="1" xfId="0" applyNumberFormat="1" applyFont="1" applyFill="1" applyBorder="1" applyAlignment="1">
      <alignment vertical="center" wrapText="1"/>
    </xf>
    <xf numFmtId="0" fontId="0" fillId="0" borderId="0" xfId="0" applyNumberFormat="1" applyFont="1" applyAlignment="1"/>
    <xf numFmtId="0" fontId="0" fillId="4" borderId="23" xfId="0" applyNumberFormat="1" applyFont="1" applyFill="1" applyBorder="1" applyAlignment="1">
      <alignment horizontal="center"/>
    </xf>
    <xf numFmtId="0" fontId="0" fillId="4" borderId="30" xfId="0" applyFont="1" applyFill="1" applyBorder="1" applyAlignment="1"/>
    <xf numFmtId="49" fontId="0" fillId="4" borderId="1" xfId="0" applyNumberFormat="1" applyFont="1" applyFill="1" applyBorder="1" applyAlignment="1"/>
    <xf numFmtId="49" fontId="0" fillId="7" borderId="14" xfId="0" applyNumberFormat="1" applyFont="1" applyFill="1" applyBorder="1" applyAlignment="1"/>
    <xf numFmtId="49" fontId="9" fillId="4" borderId="1" xfId="0" applyNumberFormat="1" applyFont="1" applyFill="1" applyBorder="1" applyAlignment="1"/>
    <xf numFmtId="49" fontId="9" fillId="12" borderId="8" xfId="0" applyNumberFormat="1" applyFont="1" applyFill="1" applyBorder="1" applyAlignment="1">
      <alignment horizontal="center"/>
    </xf>
    <xf numFmtId="0" fontId="0" fillId="4" borderId="8" xfId="0" applyNumberFormat="1" applyFont="1" applyFill="1" applyBorder="1" applyAlignment="1">
      <alignment horizontal="center"/>
    </xf>
    <xf numFmtId="49" fontId="9" fillId="14" borderId="8" xfId="0" applyNumberFormat="1" applyFont="1" applyFill="1" applyBorder="1" applyAlignment="1">
      <alignment horizontal="center"/>
    </xf>
    <xf numFmtId="49" fontId="9" fillId="16" borderId="8" xfId="0" applyNumberFormat="1" applyFont="1" applyFill="1" applyBorder="1" applyAlignment="1">
      <alignment horizontal="center"/>
    </xf>
    <xf numFmtId="0" fontId="0" fillId="4" borderId="37" xfId="0" applyFont="1" applyFill="1" applyBorder="1" applyAlignment="1"/>
    <xf numFmtId="0" fontId="0" fillId="4" borderId="8" xfId="0" applyFont="1" applyFill="1" applyBorder="1" applyAlignment="1">
      <alignment horizontal="center"/>
    </xf>
    <xf numFmtId="2" fontId="0" fillId="4" borderId="8" xfId="0" applyNumberFormat="1" applyFont="1" applyFill="1" applyBorder="1" applyAlignment="1">
      <alignment horizontal="center"/>
    </xf>
    <xf numFmtId="0" fontId="1" fillId="0" borderId="0" xfId="0" applyFont="1" applyAlignment="1">
      <alignment horizontal="left" wrapText="1"/>
    </xf>
    <xf numFmtId="0" fontId="0" fillId="0" borderId="0" xfId="0" applyFont="1" applyAlignment="1"/>
    <xf numFmtId="0" fontId="5" fillId="5" borderId="16" xfId="0" applyFont="1" applyFill="1" applyBorder="1" applyAlignment="1">
      <alignment horizontal="center"/>
    </xf>
    <xf numFmtId="0" fontId="5" fillId="5" borderId="14" xfId="0" applyFont="1" applyFill="1" applyBorder="1" applyAlignment="1">
      <alignment horizontal="center"/>
    </xf>
    <xf numFmtId="0" fontId="5" fillId="5" borderId="17" xfId="0" applyFont="1" applyFill="1" applyBorder="1" applyAlignment="1">
      <alignment horizontal="center"/>
    </xf>
    <xf numFmtId="0" fontId="4" fillId="4" borderId="1" xfId="0" applyFont="1" applyFill="1" applyBorder="1" applyAlignment="1">
      <alignment horizontal="center"/>
    </xf>
    <xf numFmtId="0" fontId="8" fillId="5" borderId="8" xfId="0" applyFont="1" applyFill="1" applyBorder="1" applyAlignment="1">
      <alignment horizontal="center"/>
    </xf>
    <xf numFmtId="0" fontId="5" fillId="5" borderId="8" xfId="0" applyFont="1" applyFill="1" applyBorder="1" applyAlignment="1">
      <alignment horizontal="center"/>
    </xf>
    <xf numFmtId="0" fontId="5" fillId="5" borderId="13" xfId="0" applyFont="1" applyFill="1" applyBorder="1" applyAlignment="1">
      <alignment horizontal="center"/>
    </xf>
    <xf numFmtId="0" fontId="5" fillId="5" borderId="12" xfId="0" applyFont="1" applyFill="1" applyBorder="1" applyAlignment="1">
      <alignment horizontal="center"/>
    </xf>
    <xf numFmtId="0" fontId="5" fillId="5" borderId="15" xfId="0" applyFont="1" applyFill="1" applyBorder="1" applyAlignment="1">
      <alignment horizontal="center"/>
    </xf>
    <xf numFmtId="49" fontId="4" fillId="4" borderId="1" xfId="0" applyNumberFormat="1" applyFont="1" applyFill="1" applyBorder="1" applyAlignment="1">
      <alignment horizontal="center"/>
    </xf>
    <xf numFmtId="0" fontId="5" fillId="5" borderId="11" xfId="0" applyFont="1" applyFill="1" applyBorder="1" applyAlignment="1">
      <alignment horizontal="center"/>
    </xf>
    <xf numFmtId="49" fontId="9" fillId="4" borderId="8" xfId="0" applyNumberFormat="1" applyFont="1" applyFill="1" applyBorder="1" applyAlignment="1">
      <alignment horizontal="left" vertical="top" wrapText="1"/>
    </xf>
    <xf numFmtId="0" fontId="9" fillId="4" borderId="8" xfId="0" applyFont="1" applyFill="1" applyBorder="1" applyAlignment="1">
      <alignment horizontal="left" vertical="top" wrapText="1"/>
    </xf>
    <xf numFmtId="49" fontId="0" fillId="7" borderId="8" xfId="0" applyNumberFormat="1" applyFont="1" applyFill="1" applyBorder="1" applyAlignment="1">
      <alignment horizontal="center"/>
    </xf>
    <xf numFmtId="0" fontId="0" fillId="7" borderId="8" xfId="0" applyFont="1" applyFill="1" applyBorder="1" applyAlignment="1">
      <alignment horizont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44749F"/>
      <rgbColor rgb="FFB15D24"/>
      <rgbColor rgb="FF9CC2E5"/>
      <rgbColor rgb="FFFF0000"/>
      <rgbColor rgb="FFF7CAAC"/>
      <rgbColor rgb="FFFFE598"/>
      <rgbColor rgb="FFD8D8D8"/>
      <rgbColor rgb="FFC5DEB5"/>
      <rgbColor rgb="FFF4B083"/>
      <rgbColor rgb="FFECECEC"/>
      <rgbColor rgb="FFA9CD90"/>
      <rgbColor rgb="FFFFFF00"/>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datasolutions.com.ec/" TargetMode="External"/></Relationships>
</file>

<file path=xl/drawings/drawing1.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14565</xdr:rowOff>
    </xdr:to>
    <xdr:pic>
      <xdr:nvPicPr>
        <xdr:cNvPr id="2" name="1 Imagen" descr="1 Image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859116"/>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xdr:row>
      <xdr:rowOff>19050</xdr:rowOff>
    </xdr:from>
    <xdr:to>
      <xdr:col>2</xdr:col>
      <xdr:colOff>519489</xdr:colOff>
      <xdr:row>5</xdr:row>
      <xdr:rowOff>109815</xdr:rowOff>
    </xdr:to>
    <xdr:pic>
      <xdr:nvPicPr>
        <xdr:cNvPr id="4" name="1 Imagen" descr="1 Imagen">
          <a:hlinkClick xmlns:r="http://schemas.openxmlformats.org/officeDocument/2006/relationships" r:id="rId1"/>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extLst/>
        </a:blip>
        <a:stretch>
          <a:fillRect/>
        </a:stretch>
      </xdr:blipFill>
      <xdr:spPr>
        <a:xfrm>
          <a:off x="409575" y="209550"/>
          <a:ext cx="1583115" cy="954366"/>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e Office">
  <a:themeElements>
    <a:clrScheme name="Tema de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e Office">
      <a:majorFont>
        <a:latin typeface="Helvetica Neue"/>
        <a:ea typeface="Helvetica Neue"/>
        <a:cs typeface="Helvetica Neue"/>
      </a:majorFont>
      <a:minorFont>
        <a:latin typeface="Helvetica Neue"/>
        <a:ea typeface="Helvetica Neue"/>
        <a:cs typeface="Helvetica Neue"/>
      </a:minorFont>
    </a:fontScheme>
    <a:fmtScheme name="Tema d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4"/>
  <sheetViews>
    <sheetView showGridLines="0" workbookViewId="0"/>
  </sheetViews>
  <sheetFormatPr baseColWidth="10" defaultColWidth="10" defaultRowHeight="13" customHeight="1" x14ac:dyDescent="0.2"/>
  <cols>
    <col min="1" max="1" width="2" customWidth="1"/>
    <col min="2" max="4" width="30.5" customWidth="1"/>
  </cols>
  <sheetData>
    <row r="3" spans="2:4" ht="50" customHeight="1" x14ac:dyDescent="0.2">
      <c r="B3" s="133" t="s">
        <v>0</v>
      </c>
      <c r="C3" s="134"/>
      <c r="D3" s="134"/>
    </row>
    <row r="7" spans="2:4" ht="19" x14ac:dyDescent="0.25">
      <c r="B7" s="1" t="s">
        <v>1</v>
      </c>
      <c r="C7" s="1" t="s">
        <v>2</v>
      </c>
      <c r="D7" s="1" t="s">
        <v>3</v>
      </c>
    </row>
    <row r="9" spans="2:4" ht="16" x14ac:dyDescent="0.2">
      <c r="B9" s="2" t="s">
        <v>4</v>
      </c>
      <c r="C9" s="2"/>
      <c r="D9" s="2"/>
    </row>
    <row r="10" spans="2:4" ht="16" x14ac:dyDescent="0.2">
      <c r="B10" s="3"/>
      <c r="C10" s="3" t="s">
        <v>5</v>
      </c>
      <c r="D10" s="4" t="s">
        <v>4</v>
      </c>
    </row>
    <row r="11" spans="2:4" ht="16" x14ac:dyDescent="0.2">
      <c r="B11" s="2" t="s">
        <v>31</v>
      </c>
      <c r="C11" s="2"/>
      <c r="D11" s="2"/>
    </row>
    <row r="12" spans="2:4" ht="16" x14ac:dyDescent="0.2">
      <c r="B12" s="3"/>
      <c r="C12" s="3" t="s">
        <v>5</v>
      </c>
      <c r="D12" s="4" t="s">
        <v>31</v>
      </c>
    </row>
    <row r="13" spans="2:4" ht="16" x14ac:dyDescent="0.2">
      <c r="B13" s="2" t="s">
        <v>63</v>
      </c>
      <c r="C13" s="2"/>
      <c r="D13" s="2"/>
    </row>
    <row r="14" spans="2:4" ht="16" x14ac:dyDescent="0.2">
      <c r="B14" s="3"/>
      <c r="C14" s="3" t="s">
        <v>5</v>
      </c>
      <c r="D14" s="4" t="s">
        <v>63</v>
      </c>
    </row>
  </sheetData>
  <mergeCells count="1">
    <mergeCell ref="B3:D3"/>
  </mergeCells>
  <hyperlinks>
    <hyperlink ref="D10" location="'Bentoli '!R1C1" display="Bentoli " xr:uid="{00000000-0004-0000-0000-000000000000}"/>
    <hyperlink ref="D12" location="'Sheet1'!R1C1" display="Sheet1" xr:uid="{00000000-0004-0000-0000-000001000000}"/>
    <hyperlink ref="D14" location="'Hoja1'!R1C1" display="Hoja1"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32"/>
  <sheetViews>
    <sheetView showGridLines="0" tabSelected="1" topLeftCell="C1" workbookViewId="0">
      <selection activeCell="D15" sqref="D15"/>
    </sheetView>
  </sheetViews>
  <sheetFormatPr baseColWidth="10" defaultColWidth="10.83203125" defaultRowHeight="15" customHeight="1" x14ac:dyDescent="0.2"/>
  <cols>
    <col min="1" max="1" width="15.83203125" style="5" customWidth="1"/>
    <col min="2" max="2" width="3.5" style="5" customWidth="1"/>
    <col min="3" max="3" width="55.5" style="5" customWidth="1"/>
    <col min="4" max="4" width="17.83203125" style="5" customWidth="1"/>
    <col min="5" max="5" width="17.6640625" style="5" customWidth="1"/>
    <col min="6" max="7" width="20.5" style="5" customWidth="1"/>
    <col min="8" max="8" width="11.83203125" style="5" customWidth="1"/>
    <col min="9" max="9" width="16.1640625" style="5" customWidth="1"/>
    <col min="10" max="11" width="2.83203125" style="5" customWidth="1"/>
    <col min="12" max="255" width="2.5" style="5"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7"/>
      <c r="BC1" s="8"/>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0"/>
      <c r="BC2" s="11"/>
      <c r="BD2" s="9"/>
      <c r="BE2" s="9"/>
      <c r="BF2" s="9"/>
      <c r="BG2" s="9"/>
      <c r="BH2" s="9"/>
      <c r="BI2" s="9"/>
      <c r="BJ2" s="9"/>
      <c r="BK2" s="9"/>
      <c r="BL2" s="9"/>
      <c r="BM2" s="9"/>
      <c r="BN2" s="9"/>
      <c r="BO2" s="9"/>
      <c r="BP2" s="9"/>
      <c r="BQ2" s="9"/>
      <c r="BR2" s="9"/>
      <c r="BS2" s="9"/>
      <c r="BT2" s="9"/>
      <c r="BU2" s="9"/>
      <c r="BV2" s="9"/>
      <c r="BW2" s="9"/>
      <c r="BX2" s="9"/>
      <c r="BY2" s="12"/>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
      <c r="AH3" s="15"/>
      <c r="AI3" s="15"/>
      <c r="AJ3" s="15"/>
      <c r="AK3" s="15"/>
      <c r="AL3" s="15"/>
      <c r="AM3" s="15"/>
      <c r="AN3" s="15"/>
      <c r="AO3" s="15"/>
      <c r="AP3" s="15"/>
      <c r="AQ3" s="15"/>
      <c r="AR3" s="15"/>
      <c r="AS3" s="15"/>
      <c r="AT3" s="15"/>
      <c r="AU3" s="15"/>
      <c r="AV3" s="15"/>
      <c r="AW3" s="15"/>
      <c r="AX3" s="15"/>
      <c r="AY3" s="15"/>
      <c r="AZ3" s="15"/>
      <c r="BA3" s="15"/>
      <c r="BB3" s="16"/>
      <c r="BC3" s="14"/>
      <c r="BD3" s="15"/>
      <c r="BE3" s="15"/>
      <c r="BF3" s="15"/>
      <c r="BG3" s="15"/>
      <c r="BH3" s="15"/>
      <c r="BI3" s="15"/>
      <c r="BJ3" s="15"/>
      <c r="BK3" s="15"/>
      <c r="BL3" s="15"/>
      <c r="BM3" s="15"/>
      <c r="BN3" s="15"/>
      <c r="BO3" s="15"/>
      <c r="BP3" s="15"/>
      <c r="BQ3" s="15"/>
      <c r="BR3" s="15"/>
      <c r="BS3" s="15"/>
      <c r="BT3" s="15"/>
      <c r="BU3" s="15"/>
      <c r="BV3" s="15"/>
      <c r="BW3" s="16"/>
      <c r="BX3" s="14"/>
      <c r="BY3" s="17"/>
      <c r="BZ3" s="145"/>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5</v>
      </c>
      <c r="AJ4" s="18">
        <v>6</v>
      </c>
      <c r="AK4" s="18">
        <v>7</v>
      </c>
      <c r="AL4" s="18">
        <v>8</v>
      </c>
      <c r="AM4" s="18">
        <v>9</v>
      </c>
      <c r="AN4" s="18">
        <v>12</v>
      </c>
      <c r="AO4" s="18">
        <v>13</v>
      </c>
      <c r="AP4" s="18">
        <v>14</v>
      </c>
      <c r="AQ4" s="18">
        <v>15</v>
      </c>
      <c r="AR4" s="18">
        <v>16</v>
      </c>
      <c r="AS4" s="18">
        <v>19</v>
      </c>
      <c r="AT4" s="18">
        <v>20</v>
      </c>
      <c r="AU4" s="18">
        <v>21</v>
      </c>
      <c r="AV4" s="18">
        <v>22</v>
      </c>
      <c r="AW4" s="18">
        <v>23</v>
      </c>
      <c r="AX4" s="18">
        <v>26</v>
      </c>
      <c r="AY4" s="18">
        <v>27</v>
      </c>
      <c r="AZ4" s="18">
        <v>28</v>
      </c>
      <c r="BA4" s="18">
        <v>29</v>
      </c>
      <c r="BB4" s="18">
        <v>30</v>
      </c>
      <c r="BC4" s="19">
        <v>2</v>
      </c>
      <c r="BD4" s="20">
        <v>3</v>
      </c>
      <c r="BE4" s="18">
        <v>4</v>
      </c>
      <c r="BF4" s="18">
        <v>5</v>
      </c>
      <c r="BG4" s="18">
        <v>6</v>
      </c>
      <c r="BH4" s="18">
        <v>9</v>
      </c>
      <c r="BI4" s="18">
        <v>10</v>
      </c>
      <c r="BJ4" s="18">
        <v>11</v>
      </c>
      <c r="BK4" s="18">
        <v>12</v>
      </c>
      <c r="BL4" s="18">
        <v>13</v>
      </c>
      <c r="BM4" s="18">
        <v>16</v>
      </c>
      <c r="BN4" s="18">
        <v>17</v>
      </c>
      <c r="BO4" s="18">
        <v>18</v>
      </c>
      <c r="BP4" s="18">
        <v>19</v>
      </c>
      <c r="BQ4" s="18">
        <v>20</v>
      </c>
      <c r="BR4" s="18">
        <v>23</v>
      </c>
      <c r="BS4" s="18">
        <v>24</v>
      </c>
      <c r="BT4" s="18">
        <v>25</v>
      </c>
      <c r="BU4" s="18">
        <v>26</v>
      </c>
      <c r="BV4" s="18">
        <v>27</v>
      </c>
      <c r="BW4" s="18">
        <v>30</v>
      </c>
      <c r="BX4" s="21"/>
      <c r="BY4" s="22"/>
      <c r="BZ4" s="20">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11</v>
      </c>
      <c r="AH5" s="26" t="s">
        <v>7</v>
      </c>
      <c r="AI5" s="26" t="s">
        <v>8</v>
      </c>
      <c r="AJ5" s="26" t="s">
        <v>9</v>
      </c>
      <c r="AK5" s="26" t="s">
        <v>9</v>
      </c>
      <c r="AL5" s="26" t="s">
        <v>11</v>
      </c>
      <c r="AM5" s="26" t="s">
        <v>7</v>
      </c>
      <c r="AN5" s="26" t="s">
        <v>8</v>
      </c>
      <c r="AO5" s="26" t="s">
        <v>9</v>
      </c>
      <c r="AP5" s="26" t="s">
        <v>9</v>
      </c>
      <c r="AQ5" s="26" t="s">
        <v>11</v>
      </c>
      <c r="AR5" s="26" t="s">
        <v>7</v>
      </c>
      <c r="AS5" s="26" t="s">
        <v>8</v>
      </c>
      <c r="AT5" s="26" t="s">
        <v>9</v>
      </c>
      <c r="AU5" s="26" t="s">
        <v>9</v>
      </c>
      <c r="AV5" s="26" t="s">
        <v>11</v>
      </c>
      <c r="AW5" s="26" t="s">
        <v>7</v>
      </c>
      <c r="AX5" s="26" t="s">
        <v>8</v>
      </c>
      <c r="AY5" s="26" t="s">
        <v>9</v>
      </c>
      <c r="AZ5" s="26" t="s">
        <v>9</v>
      </c>
      <c r="BA5" s="26" t="s">
        <v>11</v>
      </c>
      <c r="BB5" s="26" t="s">
        <v>7</v>
      </c>
      <c r="BC5" s="27" t="s">
        <v>8</v>
      </c>
      <c r="BD5" s="28" t="s">
        <v>9</v>
      </c>
      <c r="BE5" s="26" t="s">
        <v>9</v>
      </c>
      <c r="BF5" s="26" t="s">
        <v>11</v>
      </c>
      <c r="BG5" s="26" t="s">
        <v>7</v>
      </c>
      <c r="BH5" s="26" t="s">
        <v>8</v>
      </c>
      <c r="BI5" s="26" t="s">
        <v>9</v>
      </c>
      <c r="BJ5" s="26" t="s">
        <v>9</v>
      </c>
      <c r="BK5" s="26" t="s">
        <v>11</v>
      </c>
      <c r="BL5" s="26" t="s">
        <v>7</v>
      </c>
      <c r="BM5" s="26" t="s">
        <v>8</v>
      </c>
      <c r="BN5" s="26" t="s">
        <v>9</v>
      </c>
      <c r="BO5" s="26" t="s">
        <v>9</v>
      </c>
      <c r="BP5" s="26" t="s">
        <v>11</v>
      </c>
      <c r="BQ5" s="26" t="s">
        <v>7</v>
      </c>
      <c r="BR5" s="26" t="s">
        <v>8</v>
      </c>
      <c r="BS5" s="26" t="s">
        <v>9</v>
      </c>
      <c r="BT5" s="26" t="s">
        <v>9</v>
      </c>
      <c r="BU5" s="26" t="s">
        <v>11</v>
      </c>
      <c r="BV5" s="26" t="s">
        <v>7</v>
      </c>
      <c r="BW5" s="26" t="s">
        <v>8</v>
      </c>
      <c r="BX5" s="27" t="s">
        <v>11</v>
      </c>
      <c r="BY5" s="29" t="s">
        <v>7</v>
      </c>
      <c r="BZ5" s="28"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1"/>
      <c r="BC6" s="32"/>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7"/>
      <c r="BC7" s="8"/>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7"/>
      <c r="BC8" s="8"/>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6"/>
      <c r="N9" s="6"/>
      <c r="O9" s="6"/>
      <c r="P9" s="6"/>
      <c r="Q9" s="6"/>
      <c r="R9" s="6"/>
      <c r="S9" s="6"/>
      <c r="T9" s="6"/>
      <c r="U9" s="6"/>
      <c r="V9" s="6"/>
      <c r="W9" s="6"/>
      <c r="X9" s="6"/>
      <c r="Y9" s="6"/>
      <c r="Z9" s="6"/>
      <c r="AA9" s="6"/>
      <c r="AB9" s="6"/>
      <c r="AC9" s="6"/>
      <c r="AD9" s="6"/>
      <c r="AE9" s="6"/>
      <c r="AF9" s="6"/>
      <c r="AG9" s="12"/>
      <c r="AH9" s="12"/>
      <c r="AI9" s="12"/>
      <c r="AJ9" s="12"/>
      <c r="AK9" s="12"/>
      <c r="AL9" s="12"/>
      <c r="AM9" s="12"/>
      <c r="AN9" s="12"/>
      <c r="AO9" s="12"/>
      <c r="AP9" s="12"/>
      <c r="AQ9" s="12"/>
      <c r="AR9" s="12"/>
      <c r="AS9" s="12"/>
      <c r="AT9" s="12"/>
      <c r="AU9" s="12"/>
      <c r="AV9" s="12"/>
      <c r="AW9" s="12"/>
      <c r="AX9" s="12"/>
      <c r="AY9" s="12"/>
      <c r="AZ9" s="12"/>
      <c r="BA9" s="12"/>
      <c r="BB9" s="38"/>
      <c r="BC9" s="39"/>
      <c r="BD9" s="12"/>
      <c r="BE9" s="12"/>
      <c r="BF9" s="12"/>
      <c r="BG9" s="12"/>
      <c r="BH9" s="12"/>
      <c r="BI9" s="12"/>
      <c r="BJ9" s="12"/>
      <c r="BK9" s="12"/>
      <c r="BL9" s="12"/>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40"/>
      <c r="B10" s="41"/>
      <c r="C10" s="42">
        <v>40000</v>
      </c>
      <c r="D10" s="42">
        <v>40000</v>
      </c>
      <c r="E10" s="43"/>
      <c r="F10" s="44">
        <v>3000</v>
      </c>
      <c r="G10" s="44">
        <v>3000</v>
      </c>
      <c r="H10" s="45"/>
      <c r="I10" s="6"/>
      <c r="J10" s="6"/>
      <c r="K10" s="6"/>
      <c r="L10" s="6"/>
      <c r="M10" s="6"/>
      <c r="N10" s="6"/>
      <c r="O10" s="6"/>
      <c r="P10" s="6"/>
      <c r="Q10" s="6"/>
      <c r="R10" s="6"/>
      <c r="S10" s="6"/>
      <c r="T10" s="6"/>
      <c r="U10" s="6"/>
      <c r="V10" s="6"/>
      <c r="W10" s="6"/>
      <c r="X10" s="6"/>
      <c r="Y10" s="6"/>
      <c r="Z10" s="6"/>
      <c r="AA10" s="6"/>
      <c r="AB10" s="6"/>
      <c r="AC10" s="6"/>
      <c r="AD10" s="6"/>
      <c r="AE10" s="6"/>
      <c r="AF10" s="46"/>
      <c r="AG10" s="47" t="s">
        <v>17</v>
      </c>
      <c r="AH10" s="47" t="s">
        <v>17</v>
      </c>
      <c r="AI10" s="48" t="s">
        <v>18</v>
      </c>
      <c r="AJ10" s="48" t="s">
        <v>18</v>
      </c>
      <c r="AK10" s="48" t="s">
        <v>18</v>
      </c>
      <c r="AL10" s="48" t="s">
        <v>18</v>
      </c>
      <c r="AM10" s="48" t="s">
        <v>18</v>
      </c>
      <c r="AN10" s="48" t="s">
        <v>18</v>
      </c>
      <c r="AO10" s="48" t="s">
        <v>18</v>
      </c>
      <c r="AP10" s="48" t="s">
        <v>18</v>
      </c>
      <c r="AQ10" s="48" t="s">
        <v>18</v>
      </c>
      <c r="AR10" s="48" t="s">
        <v>18</v>
      </c>
      <c r="AS10" s="48" t="s">
        <v>18</v>
      </c>
      <c r="AT10" s="48" t="s">
        <v>18</v>
      </c>
      <c r="AU10" s="48" t="s">
        <v>18</v>
      </c>
      <c r="AV10" s="48" t="s">
        <v>18</v>
      </c>
      <c r="AW10" s="48" t="s">
        <v>18</v>
      </c>
      <c r="AX10" s="48" t="s">
        <v>18</v>
      </c>
      <c r="AY10" s="48" t="s">
        <v>18</v>
      </c>
      <c r="AZ10" s="48" t="s">
        <v>18</v>
      </c>
      <c r="BA10" s="48" t="s">
        <v>18</v>
      </c>
      <c r="BB10" s="49" t="s">
        <v>18</v>
      </c>
      <c r="BC10" s="50" t="s">
        <v>18</v>
      </c>
      <c r="BD10" s="48" t="s">
        <v>18</v>
      </c>
      <c r="BE10" s="48" t="s">
        <v>18</v>
      </c>
      <c r="BF10" s="48" t="s">
        <v>18</v>
      </c>
      <c r="BG10" s="48" t="s">
        <v>18</v>
      </c>
      <c r="BH10" s="48" t="s">
        <v>18</v>
      </c>
      <c r="BI10" s="48" t="s">
        <v>18</v>
      </c>
      <c r="BJ10" s="48" t="s">
        <v>18</v>
      </c>
      <c r="BK10" s="48" t="s">
        <v>18</v>
      </c>
      <c r="BL10" s="48" t="s">
        <v>18</v>
      </c>
      <c r="BM10" s="45"/>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51">
        <v>1</v>
      </c>
      <c r="B11" s="7"/>
      <c r="C11" s="52"/>
      <c r="D11" s="53" t="s">
        <v>19</v>
      </c>
      <c r="E11" s="53" t="s">
        <v>20</v>
      </c>
      <c r="F11" s="53" t="s">
        <v>21</v>
      </c>
      <c r="G11" s="54" t="s">
        <v>22</v>
      </c>
      <c r="H11" s="8"/>
      <c r="I11" s="6"/>
      <c r="J11" s="6"/>
      <c r="K11" s="6"/>
      <c r="L11" s="6"/>
      <c r="M11" s="6"/>
      <c r="N11" s="6"/>
      <c r="O11" s="6"/>
      <c r="P11" s="6"/>
      <c r="Q11" s="6"/>
      <c r="R11" s="6"/>
      <c r="S11" s="6"/>
      <c r="T11" s="6"/>
      <c r="U11" s="6"/>
      <c r="V11" s="6"/>
      <c r="W11" s="6"/>
      <c r="X11" s="6"/>
      <c r="Y11" s="6"/>
      <c r="Z11" s="6"/>
      <c r="AA11" s="6"/>
      <c r="AB11" s="6"/>
      <c r="AC11" s="6"/>
      <c r="AD11" s="6"/>
      <c r="AE11" s="6"/>
      <c r="AF11" s="6"/>
      <c r="AG11" s="55"/>
      <c r="AH11" s="56"/>
      <c r="AI11" s="57" t="s">
        <v>23</v>
      </c>
      <c r="AJ11" s="57" t="s">
        <v>23</v>
      </c>
      <c r="AK11" s="57" t="s">
        <v>23</v>
      </c>
      <c r="AL11" s="57" t="s">
        <v>23</v>
      </c>
      <c r="AM11" s="57" t="s">
        <v>23</v>
      </c>
      <c r="AN11" s="57" t="s">
        <v>23</v>
      </c>
      <c r="AO11" s="57" t="s">
        <v>23</v>
      </c>
      <c r="AP11" s="57" t="s">
        <v>23</v>
      </c>
      <c r="AQ11" s="57" t="s">
        <v>23</v>
      </c>
      <c r="AR11" s="57" t="s">
        <v>23</v>
      </c>
      <c r="AS11" s="57" t="s">
        <v>23</v>
      </c>
      <c r="AT11" s="57" t="s">
        <v>23</v>
      </c>
      <c r="AU11" s="57" t="s">
        <v>23</v>
      </c>
      <c r="AV11" s="57" t="s">
        <v>23</v>
      </c>
      <c r="AW11" s="57" t="s">
        <v>23</v>
      </c>
      <c r="AX11" s="57" t="s">
        <v>23</v>
      </c>
      <c r="AY11" s="57" t="s">
        <v>23</v>
      </c>
      <c r="AZ11" s="57" t="s">
        <v>23</v>
      </c>
      <c r="BA11" s="57" t="s">
        <v>23</v>
      </c>
      <c r="BB11" s="58" t="s">
        <v>23</v>
      </c>
      <c r="BC11" s="59" t="s">
        <v>23</v>
      </c>
      <c r="BD11" s="57" t="s">
        <v>23</v>
      </c>
      <c r="BE11" s="57" t="s">
        <v>23</v>
      </c>
      <c r="BF11" s="57" t="s">
        <v>23</v>
      </c>
      <c r="BG11" s="57" t="s">
        <v>23</v>
      </c>
      <c r="BH11" s="57" t="s">
        <v>23</v>
      </c>
      <c r="BI11" s="57" t="s">
        <v>23</v>
      </c>
      <c r="BJ11" s="57" t="s">
        <v>23</v>
      </c>
      <c r="BK11" s="57" t="s">
        <v>23</v>
      </c>
      <c r="BL11" s="57" t="s">
        <v>23</v>
      </c>
      <c r="BM11" s="45"/>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200</v>
      </c>
      <c r="E12" s="63">
        <f>(D12*A12)*8</f>
        <v>1600</v>
      </c>
      <c r="F12" s="64">
        <f>C10/E12</f>
        <v>25</v>
      </c>
      <c r="G12" s="65">
        <f t="shared" ref="G12:G17" si="0">F12/22</f>
        <v>1.1363636363636365</v>
      </c>
      <c r="H12" s="8"/>
      <c r="I12" s="6"/>
      <c r="J12" s="6"/>
      <c r="K12" s="6"/>
      <c r="L12" s="6"/>
      <c r="M12" s="6"/>
      <c r="N12" s="6"/>
      <c r="O12" s="6"/>
      <c r="P12" s="6"/>
      <c r="Q12" s="6"/>
      <c r="R12" s="6"/>
      <c r="S12" s="6"/>
      <c r="T12" s="6"/>
      <c r="U12" s="6"/>
      <c r="V12" s="6"/>
      <c r="W12" s="6"/>
      <c r="X12" s="6"/>
      <c r="Y12" s="6"/>
      <c r="Z12" s="6"/>
      <c r="AA12" s="6"/>
      <c r="AB12" s="6"/>
      <c r="AC12" s="6"/>
      <c r="AD12" s="6"/>
      <c r="AE12" s="6"/>
      <c r="AF12" s="6"/>
      <c r="AG12" s="6"/>
      <c r="AH12" s="46"/>
      <c r="AI12" s="66" t="s">
        <v>25</v>
      </c>
      <c r="AJ12" s="66" t="s">
        <v>25</v>
      </c>
      <c r="AK12" s="66" t="s">
        <v>25</v>
      </c>
      <c r="AL12" s="66" t="s">
        <v>25</v>
      </c>
      <c r="AM12" s="66" t="s">
        <v>25</v>
      </c>
      <c r="AN12" s="66" t="s">
        <v>25</v>
      </c>
      <c r="AO12" s="66" t="s">
        <v>25</v>
      </c>
      <c r="AP12" s="66" t="s">
        <v>25</v>
      </c>
      <c r="AQ12" s="66" t="s">
        <v>25</v>
      </c>
      <c r="AR12" s="66" t="s">
        <v>25</v>
      </c>
      <c r="AS12" s="66" t="s">
        <v>25</v>
      </c>
      <c r="AT12" s="66" t="s">
        <v>25</v>
      </c>
      <c r="AU12" s="66" t="s">
        <v>25</v>
      </c>
      <c r="AV12" s="66" t="s">
        <v>25</v>
      </c>
      <c r="AW12" s="66" t="s">
        <v>25</v>
      </c>
      <c r="AX12" s="66" t="s">
        <v>25</v>
      </c>
      <c r="AY12" s="66" t="s">
        <v>25</v>
      </c>
      <c r="AZ12" s="66" t="s">
        <v>25</v>
      </c>
      <c r="BA12" s="66" t="s">
        <v>25</v>
      </c>
      <c r="BB12" s="67" t="s">
        <v>25</v>
      </c>
      <c r="BC12" s="68" t="s">
        <v>25</v>
      </c>
      <c r="BD12" s="66" t="s">
        <v>25</v>
      </c>
      <c r="BE12" s="66" t="s">
        <v>25</v>
      </c>
      <c r="BF12" s="66" t="s">
        <v>25</v>
      </c>
      <c r="BG12" s="66" t="s">
        <v>25</v>
      </c>
      <c r="BH12" s="66" t="s">
        <v>25</v>
      </c>
      <c r="BI12" s="66" t="s">
        <v>25</v>
      </c>
      <c r="BJ12" s="66" t="s">
        <v>25</v>
      </c>
      <c r="BK12" s="66" t="s">
        <v>25</v>
      </c>
      <c r="BL12" s="66" t="s">
        <v>25</v>
      </c>
      <c r="BM12" s="69"/>
      <c r="BN12" s="12"/>
      <c r="BO12" s="12"/>
      <c r="BP12" s="12"/>
      <c r="BQ12" s="12"/>
      <c r="BR12" s="12"/>
      <c r="BS12" s="12"/>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200</v>
      </c>
      <c r="E13" s="63">
        <f>(D13*A13)*8</f>
        <v>1600</v>
      </c>
      <c r="F13" s="64">
        <f>C10/E13</f>
        <v>25</v>
      </c>
      <c r="G13" s="65">
        <f t="shared" si="0"/>
        <v>1.1363636363636365</v>
      </c>
      <c r="H13" s="8"/>
      <c r="I13" s="6"/>
      <c r="J13" s="6"/>
      <c r="K13" s="6"/>
      <c r="L13" s="6"/>
      <c r="M13" s="6"/>
      <c r="N13" s="6"/>
      <c r="O13" s="6"/>
      <c r="P13" s="6"/>
      <c r="Q13" s="6"/>
      <c r="R13" s="6"/>
      <c r="S13" s="6"/>
      <c r="T13" s="6"/>
      <c r="U13" s="6"/>
      <c r="V13" s="6"/>
      <c r="W13" s="6"/>
      <c r="X13" s="6"/>
      <c r="Y13" s="6"/>
      <c r="Z13" s="6"/>
      <c r="AA13" s="6"/>
      <c r="AB13" s="6"/>
      <c r="AC13" s="6"/>
      <c r="AD13" s="6"/>
      <c r="AE13" s="6"/>
      <c r="AF13" s="6"/>
      <c r="AG13" s="6"/>
      <c r="AH13" s="6"/>
      <c r="AI13" s="55"/>
      <c r="AJ13" s="55"/>
      <c r="AK13" s="55"/>
      <c r="AL13" s="55"/>
      <c r="AM13" s="55"/>
      <c r="AN13" s="55"/>
      <c r="AO13" s="55"/>
      <c r="AP13" s="55"/>
      <c r="AQ13" s="55"/>
      <c r="AR13" s="55"/>
      <c r="AS13" s="55"/>
      <c r="AT13" s="55"/>
      <c r="AU13" s="55"/>
      <c r="AV13" s="55"/>
      <c r="AW13" s="55"/>
      <c r="AX13" s="55"/>
      <c r="AY13" s="55"/>
      <c r="AZ13" s="55"/>
      <c r="BA13" s="55"/>
      <c r="BB13" s="71"/>
      <c r="BC13" s="72"/>
      <c r="BD13" s="55"/>
      <c r="BE13" s="55"/>
      <c r="BF13" s="55"/>
      <c r="BG13" s="55"/>
      <c r="BH13" s="55"/>
      <c r="BI13" s="55"/>
      <c r="BJ13" s="55"/>
      <c r="BK13" s="55"/>
      <c r="BL13" s="56"/>
      <c r="BM13" s="73" t="s">
        <v>17</v>
      </c>
      <c r="BN13" s="73" t="s">
        <v>17</v>
      </c>
      <c r="BO13" s="73" t="s">
        <v>17</v>
      </c>
      <c r="BP13" s="73" t="s">
        <v>17</v>
      </c>
      <c r="BQ13" s="73" t="s">
        <v>17</v>
      </c>
      <c r="BR13" s="73" t="s">
        <v>17</v>
      </c>
      <c r="BS13" s="73" t="s">
        <v>17</v>
      </c>
      <c r="BT13" s="45"/>
      <c r="BU13" s="6"/>
      <c r="BV13" s="6"/>
      <c r="BW13" s="6"/>
      <c r="BX13" s="6"/>
      <c r="BY13" s="6"/>
      <c r="BZ13" s="6"/>
      <c r="CA13" s="6"/>
      <c r="CB13" s="6"/>
      <c r="CC13" s="7"/>
      <c r="CD13" s="8"/>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200</v>
      </c>
      <c r="E14" s="63">
        <f>(D14*A14)*8</f>
        <v>1600</v>
      </c>
      <c r="F14" s="64">
        <f>C10/E14</f>
        <v>25</v>
      </c>
      <c r="G14" s="65">
        <f t="shared" si="0"/>
        <v>1.1363636363636365</v>
      </c>
      <c r="H14" s="8"/>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7"/>
      <c r="BC14" s="8"/>
      <c r="BD14" s="6"/>
      <c r="BE14" s="6"/>
      <c r="BF14" s="6"/>
      <c r="BG14" s="6"/>
      <c r="BH14" s="6"/>
      <c r="BI14" s="6"/>
      <c r="BJ14" s="6"/>
      <c r="BK14" s="6"/>
      <c r="BL14" s="6"/>
      <c r="BM14" s="55"/>
      <c r="BN14" s="55"/>
      <c r="BO14" s="55"/>
      <c r="BP14" s="55"/>
      <c r="BQ14" s="55"/>
      <c r="BR14" s="55"/>
      <c r="BS14" s="55"/>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150</v>
      </c>
      <c r="E15" s="63">
        <f>(D15*A15)*8</f>
        <v>1200</v>
      </c>
      <c r="F15" s="64">
        <f>G10/E15</f>
        <v>2.5</v>
      </c>
      <c r="G15" s="65">
        <f t="shared" si="0"/>
        <v>0.11363636363636363</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7"/>
      <c r="BC15" s="8"/>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27.5</v>
      </c>
      <c r="G16" s="77">
        <f t="shared" si="0"/>
        <v>1.25</v>
      </c>
      <c r="H16" s="8"/>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7"/>
      <c r="BC16" s="8"/>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29.5</v>
      </c>
      <c r="G17" s="77">
        <f t="shared" si="0"/>
        <v>1.3409090909090908</v>
      </c>
      <c r="H17" s="8"/>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7"/>
      <c r="BC17" s="8"/>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7"/>
      <c r="BC18" s="8"/>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c r="G19" s="8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7"/>
      <c r="BC19" s="8"/>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7"/>
      <c r="BC20" s="8"/>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7"/>
      <c r="BC21" s="8"/>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79"/>
      <c r="D22" s="6"/>
      <c r="E22" s="6"/>
      <c r="F22" s="83"/>
      <c r="G22" s="83"/>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7"/>
      <c r="BC22" s="8"/>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6"/>
      <c r="D23" s="84">
        <v>25</v>
      </c>
      <c r="E23" s="84">
        <v>8</v>
      </c>
      <c r="F23" s="85"/>
      <c r="G23" s="83"/>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7"/>
      <c r="BC23" s="8"/>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6"/>
      <c r="D24" s="6"/>
      <c r="E24" s="6"/>
      <c r="F24" s="85"/>
      <c r="G24" s="83"/>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7"/>
      <c r="BC24" s="8"/>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6"/>
      <c r="D25" s="84">
        <f>180*36</f>
        <v>6480</v>
      </c>
      <c r="E25" s="84">
        <v>60</v>
      </c>
      <c r="F25" s="85"/>
      <c r="G25" s="83"/>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7"/>
      <c r="BC25" s="8"/>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6"/>
      <c r="D26" s="6"/>
      <c r="E26" s="84">
        <v>12</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7"/>
      <c r="BC26" s="8"/>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84">
        <v>12</v>
      </c>
      <c r="F27" s="83"/>
      <c r="G27" s="83"/>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7"/>
      <c r="BC27" s="8"/>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6"/>
      <c r="F28" s="83"/>
      <c r="G28" s="83"/>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7"/>
      <c r="BC28" s="8"/>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6"/>
      <c r="D29" s="6"/>
      <c r="E29" s="6"/>
      <c r="F29" s="83"/>
      <c r="G29" s="8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7"/>
      <c r="BC29" s="8"/>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7"/>
      <c r="BC30" s="8"/>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7"/>
      <c r="BC31" s="8"/>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7"/>
      <c r="BC32" s="8"/>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3">
    <mergeCell ref="IQ3:IU3"/>
    <mergeCell ref="C4:G4"/>
    <mergeCell ref="C8:G8"/>
    <mergeCell ref="DQ3:EL3"/>
    <mergeCell ref="EM3:FH3"/>
    <mergeCell ref="FI3:GB3"/>
    <mergeCell ref="GC3:GY3"/>
    <mergeCell ref="GZ3:HS3"/>
    <mergeCell ref="HT3:IP3"/>
    <mergeCell ref="C3:G3"/>
    <mergeCell ref="L3:AF3"/>
    <mergeCell ref="BZ3:CT3"/>
    <mergeCell ref="CU3:DP3"/>
  </mergeCells>
  <pageMargins left="0.7" right="0.7" top="0.75" bottom="0.75" header="0.3" footer="0.3"/>
  <pageSetup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0"/>
  <sheetViews>
    <sheetView showGridLines="0" workbookViewId="0">
      <selection activeCell="C10" sqref="C10"/>
    </sheetView>
  </sheetViews>
  <sheetFormatPr baseColWidth="10" defaultColWidth="10.83203125" defaultRowHeight="15" customHeight="1" x14ac:dyDescent="0.2"/>
  <cols>
    <col min="1" max="256" width="10.83203125" style="87" customWidth="1"/>
  </cols>
  <sheetData>
    <row r="1" spans="1:14" ht="15" customHeight="1" x14ac:dyDescent="0.2">
      <c r="A1" s="88"/>
      <c r="B1" s="88"/>
      <c r="C1" s="88"/>
      <c r="D1" s="88"/>
      <c r="E1" s="88"/>
      <c r="F1" s="88"/>
      <c r="G1" s="88"/>
      <c r="H1" s="88"/>
      <c r="I1" s="88"/>
      <c r="J1" s="88"/>
      <c r="K1" s="88"/>
      <c r="L1" s="88"/>
      <c r="M1" s="88"/>
      <c r="N1" s="88"/>
    </row>
    <row r="2" spans="1:14" ht="15" customHeight="1" x14ac:dyDescent="0.2">
      <c r="A2" s="88"/>
      <c r="B2" s="89"/>
      <c r="C2" s="89"/>
      <c r="D2" s="88"/>
      <c r="E2" s="88"/>
      <c r="F2" s="89"/>
      <c r="G2" s="89"/>
      <c r="H2" s="89"/>
      <c r="I2" s="88"/>
      <c r="J2" s="89"/>
      <c r="K2" s="89"/>
      <c r="L2" s="88"/>
      <c r="M2" s="88"/>
      <c r="N2" s="88"/>
    </row>
    <row r="3" spans="1:14" ht="15" customHeight="1" x14ac:dyDescent="0.2">
      <c r="A3" s="90"/>
      <c r="B3" s="148" t="s">
        <v>32</v>
      </c>
      <c r="C3" s="149"/>
      <c r="D3" s="92"/>
      <c r="E3" s="90"/>
      <c r="F3" s="148" t="s">
        <v>33</v>
      </c>
      <c r="G3" s="149"/>
      <c r="H3" s="149"/>
      <c r="I3" s="93"/>
      <c r="J3" s="148" t="s">
        <v>34</v>
      </c>
      <c r="K3" s="149"/>
      <c r="L3" s="92"/>
      <c r="M3" s="88"/>
      <c r="N3" s="88"/>
    </row>
    <row r="4" spans="1:14" ht="15" customHeight="1" x14ac:dyDescent="0.2">
      <c r="A4" s="90"/>
      <c r="B4" s="148" t="s">
        <v>35</v>
      </c>
      <c r="C4" s="149"/>
      <c r="D4" s="92"/>
      <c r="E4" s="90"/>
      <c r="F4" s="148" t="s">
        <v>36</v>
      </c>
      <c r="G4" s="149"/>
      <c r="H4" s="149"/>
      <c r="I4" s="93"/>
      <c r="J4" s="91" t="s">
        <v>37</v>
      </c>
      <c r="K4" s="94">
        <f>375+11</f>
        <v>386</v>
      </c>
      <c r="L4" s="92"/>
      <c r="M4" s="95" t="s">
        <v>38</v>
      </c>
      <c r="N4" s="96">
        <f>(((2400/36)*1)*2)</f>
        <v>133.33333333333334</v>
      </c>
    </row>
    <row r="5" spans="1:14" ht="15" customHeight="1" x14ac:dyDescent="0.2">
      <c r="A5" s="90"/>
      <c r="B5" s="97" t="s">
        <v>39</v>
      </c>
      <c r="C5" s="98">
        <v>0</v>
      </c>
      <c r="D5" s="99" t="s">
        <v>40</v>
      </c>
      <c r="E5" s="90"/>
      <c r="F5" s="97" t="s">
        <v>41</v>
      </c>
      <c r="G5" s="91" t="s">
        <v>42</v>
      </c>
      <c r="H5" s="97" t="s">
        <v>43</v>
      </c>
      <c r="I5" s="93"/>
      <c r="J5" s="100">
        <v>0.1215</v>
      </c>
      <c r="K5" s="101">
        <f>K4*J5</f>
        <v>46.899000000000001</v>
      </c>
      <c r="L5" s="92"/>
      <c r="M5" s="95" t="s">
        <v>44</v>
      </c>
      <c r="N5" s="96">
        <f>((50*1)*2)</f>
        <v>100</v>
      </c>
    </row>
    <row r="6" spans="1:14" ht="15" customHeight="1" x14ac:dyDescent="0.2">
      <c r="A6" s="90"/>
      <c r="B6" s="97" t="s">
        <v>45</v>
      </c>
      <c r="C6" s="98">
        <v>0</v>
      </c>
      <c r="D6" s="99" t="s">
        <v>40</v>
      </c>
      <c r="E6" s="90"/>
      <c r="F6" s="102" t="s">
        <v>26</v>
      </c>
      <c r="G6" s="103">
        <f>C7</f>
        <v>40000</v>
      </c>
      <c r="H6" s="104">
        <f>Segesa!F17</f>
        <v>29.5</v>
      </c>
      <c r="I6" s="93"/>
      <c r="J6" s="91" t="s">
        <v>46</v>
      </c>
      <c r="K6" s="101">
        <f>K4/12</f>
        <v>32.166666666666664</v>
      </c>
      <c r="L6" s="92"/>
      <c r="M6" s="95" t="s">
        <v>47</v>
      </c>
      <c r="N6" s="96">
        <f>L19</f>
        <v>416</v>
      </c>
    </row>
    <row r="7" spans="1:14" ht="15" customHeight="1" x14ac:dyDescent="0.2">
      <c r="A7" s="90"/>
      <c r="B7" s="97" t="s">
        <v>48</v>
      </c>
      <c r="C7" s="105">
        <f>Segesa!C10</f>
        <v>40000</v>
      </c>
      <c r="D7" s="99" t="s">
        <v>40</v>
      </c>
      <c r="E7" s="90"/>
      <c r="F7" s="106"/>
      <c r="G7" s="107"/>
      <c r="H7" s="104"/>
      <c r="I7" s="108"/>
      <c r="J7" s="91" t="s">
        <v>49</v>
      </c>
      <c r="K7" s="101">
        <f>K4/12</f>
        <v>32.166666666666664</v>
      </c>
      <c r="L7" s="92"/>
      <c r="M7" s="95" t="s">
        <v>50</v>
      </c>
      <c r="N7" s="96"/>
    </row>
    <row r="8" spans="1:14" ht="15" customHeight="1" x14ac:dyDescent="0.2">
      <c r="A8" s="88"/>
      <c r="B8" s="109"/>
      <c r="C8" s="109"/>
      <c r="D8" s="88"/>
      <c r="E8" s="90"/>
      <c r="F8" s="97" t="s">
        <v>51</v>
      </c>
      <c r="G8" s="110"/>
      <c r="H8" s="111">
        <f>H6</f>
        <v>29.5</v>
      </c>
      <c r="I8" s="108"/>
      <c r="J8" s="91" t="s">
        <v>52</v>
      </c>
      <c r="K8" s="101">
        <f>K4/12</f>
        <v>32.166666666666664</v>
      </c>
      <c r="L8" s="92"/>
      <c r="M8" s="88"/>
      <c r="N8" s="88"/>
    </row>
    <row r="9" spans="1:14" ht="15" customHeight="1" x14ac:dyDescent="0.2">
      <c r="A9" s="90"/>
      <c r="B9" s="97" t="s">
        <v>53</v>
      </c>
      <c r="C9" s="98">
        <v>0.08</v>
      </c>
      <c r="D9" s="92"/>
      <c r="E9" s="90"/>
      <c r="F9" s="97" t="s">
        <v>54</v>
      </c>
      <c r="G9" s="110"/>
      <c r="H9" s="101">
        <f>((H8*K11)*1)+N4+N5+N6+N7</f>
        <v>1380.7755530303032</v>
      </c>
      <c r="I9" s="108"/>
      <c r="J9" s="91" t="s">
        <v>55</v>
      </c>
      <c r="K9" s="101">
        <f>K4/24</f>
        <v>16.083333333333332</v>
      </c>
      <c r="L9" s="92"/>
      <c r="M9" s="88"/>
      <c r="N9" s="88"/>
    </row>
    <row r="10" spans="1:14" ht="15" customHeight="1" x14ac:dyDescent="0.2">
      <c r="A10" s="90"/>
      <c r="B10" s="97" t="s">
        <v>56</v>
      </c>
      <c r="C10" s="112">
        <f>C9*C7</f>
        <v>3200</v>
      </c>
      <c r="D10" s="92"/>
      <c r="E10" s="90"/>
      <c r="F10" s="97" t="s">
        <v>57</v>
      </c>
      <c r="G10" s="110"/>
      <c r="H10" s="113">
        <f>H9/C7</f>
        <v>3.4519388825757578E-2</v>
      </c>
      <c r="I10" s="108"/>
      <c r="J10" s="114" t="s">
        <v>58</v>
      </c>
      <c r="K10" s="101">
        <f>SUM(K4:K9)</f>
        <v>545.48233333333337</v>
      </c>
      <c r="L10" s="92"/>
      <c r="M10" s="88"/>
      <c r="N10" s="88"/>
    </row>
    <row r="11" spans="1:14" ht="15" customHeight="1" x14ac:dyDescent="0.2">
      <c r="A11" s="88"/>
      <c r="B11" s="115"/>
      <c r="C11" s="115"/>
      <c r="D11" s="88"/>
      <c r="E11" s="88"/>
      <c r="F11" s="115"/>
      <c r="G11" s="115"/>
      <c r="H11" s="115"/>
      <c r="I11" s="116"/>
      <c r="J11" s="91" t="s">
        <v>59</v>
      </c>
      <c r="K11" s="101">
        <f>K10/22</f>
        <v>24.794651515151518</v>
      </c>
      <c r="L11" s="92"/>
      <c r="M11" s="88"/>
      <c r="N11" s="88"/>
    </row>
    <row r="12" spans="1:14" ht="15" customHeight="1" x14ac:dyDescent="0.2">
      <c r="A12" s="88"/>
      <c r="B12" s="89"/>
      <c r="C12" s="89"/>
      <c r="D12" s="88"/>
      <c r="E12" s="88"/>
      <c r="F12" s="88"/>
      <c r="G12" s="88"/>
      <c r="H12" s="88"/>
      <c r="I12" s="117"/>
      <c r="J12" s="115"/>
      <c r="K12" s="115"/>
      <c r="L12" s="88"/>
      <c r="M12" s="88"/>
      <c r="N12" s="88"/>
    </row>
    <row r="13" spans="1:14" ht="15" customHeight="1" x14ac:dyDescent="0.2">
      <c r="A13" s="90"/>
      <c r="B13" s="97" t="s">
        <v>60</v>
      </c>
      <c r="C13" s="112">
        <f>C10</f>
        <v>3200</v>
      </c>
      <c r="D13" s="92"/>
      <c r="E13" s="88"/>
      <c r="F13" s="88"/>
      <c r="G13" s="88"/>
      <c r="H13" s="117"/>
      <c r="I13" s="117"/>
      <c r="J13" s="88"/>
      <c r="K13" s="88"/>
      <c r="L13" s="88"/>
      <c r="M13" s="88"/>
      <c r="N13" s="88"/>
    </row>
    <row r="14" spans="1:14" ht="15" customHeight="1" x14ac:dyDescent="0.2">
      <c r="A14" s="90"/>
      <c r="B14" s="97" t="s">
        <v>32</v>
      </c>
      <c r="C14" s="118">
        <f>H9</f>
        <v>1380.7755530303032</v>
      </c>
      <c r="D14" s="92"/>
      <c r="E14" s="88"/>
      <c r="F14" s="88"/>
      <c r="G14" s="88"/>
      <c r="H14" s="119">
        <f>250*8</f>
        <v>2000</v>
      </c>
      <c r="I14" s="117"/>
      <c r="J14" s="88"/>
      <c r="K14" s="88"/>
      <c r="L14" s="88"/>
      <c r="M14" s="88"/>
      <c r="N14" s="88"/>
    </row>
    <row r="15" spans="1:14" ht="15" customHeight="1" x14ac:dyDescent="0.2">
      <c r="A15" s="90"/>
      <c r="B15" s="97" t="s">
        <v>61</v>
      </c>
      <c r="C15" s="118">
        <f>C14-C13</f>
        <v>-1819.2244469696968</v>
      </c>
      <c r="D15" s="92"/>
      <c r="E15" s="88"/>
      <c r="F15" s="88"/>
      <c r="G15" s="88"/>
      <c r="H15" s="117"/>
      <c r="I15" s="117"/>
      <c r="J15" s="88"/>
      <c r="K15" s="88"/>
      <c r="L15" s="88"/>
      <c r="M15" s="88"/>
      <c r="N15" s="88"/>
    </row>
    <row r="16" spans="1:14" ht="15" customHeight="1" x14ac:dyDescent="0.2">
      <c r="A16" s="88"/>
      <c r="B16" s="115"/>
      <c r="C16" s="115"/>
      <c r="D16" s="88"/>
      <c r="E16" s="88"/>
      <c r="F16" s="88"/>
      <c r="G16" s="88"/>
      <c r="H16" s="88"/>
      <c r="I16" s="88"/>
      <c r="J16" s="88"/>
      <c r="K16" s="88"/>
      <c r="L16" s="88"/>
      <c r="M16" s="88"/>
      <c r="N16" s="88"/>
    </row>
    <row r="17" spans="1:14" ht="15" customHeight="1" x14ac:dyDescent="0.2">
      <c r="A17" s="88"/>
      <c r="B17" s="89"/>
      <c r="C17" s="89"/>
      <c r="D17" s="89"/>
      <c r="E17" s="89"/>
      <c r="F17" s="89"/>
      <c r="G17" s="89"/>
      <c r="H17" s="88"/>
      <c r="I17" s="88"/>
      <c r="J17" s="88"/>
      <c r="K17" s="88"/>
      <c r="L17" s="88"/>
      <c r="M17" s="88"/>
      <c r="N17" s="88"/>
    </row>
    <row r="18" spans="1:14" ht="15" customHeight="1" x14ac:dyDescent="0.2">
      <c r="A18" s="90"/>
      <c r="B18" s="146" t="s">
        <v>62</v>
      </c>
      <c r="C18" s="147"/>
      <c r="D18" s="147"/>
      <c r="E18" s="147"/>
      <c r="F18" s="147"/>
      <c r="G18" s="147"/>
      <c r="H18" s="92"/>
      <c r="I18" s="88"/>
      <c r="J18" s="88"/>
      <c r="K18" s="88"/>
      <c r="L18" s="88"/>
      <c r="M18" s="88"/>
      <c r="N18" s="88"/>
    </row>
    <row r="19" spans="1:14" ht="15" customHeight="1" x14ac:dyDescent="0.2">
      <c r="A19" s="90"/>
      <c r="B19" s="147"/>
      <c r="C19" s="147"/>
      <c r="D19" s="147"/>
      <c r="E19" s="147"/>
      <c r="F19" s="147"/>
      <c r="G19" s="147"/>
      <c r="H19" s="92"/>
      <c r="I19" s="88"/>
      <c r="J19" s="88"/>
      <c r="K19" s="88"/>
      <c r="L19" s="96">
        <f>C10*13%</f>
        <v>416</v>
      </c>
      <c r="M19" s="88"/>
      <c r="N19" s="88"/>
    </row>
    <row r="20" spans="1:14" ht="15" customHeight="1" x14ac:dyDescent="0.2">
      <c r="A20" s="90"/>
      <c r="B20" s="147"/>
      <c r="C20" s="147"/>
      <c r="D20" s="147"/>
      <c r="E20" s="147"/>
      <c r="F20" s="147"/>
      <c r="G20" s="147"/>
      <c r="H20" s="92"/>
      <c r="I20" s="88"/>
      <c r="J20" s="88"/>
      <c r="K20" s="88"/>
      <c r="L20" s="88"/>
      <c r="M20" s="88"/>
      <c r="N20" s="88"/>
    </row>
  </sheetData>
  <mergeCells count="6">
    <mergeCell ref="B18:G20"/>
    <mergeCell ref="B3:C3"/>
    <mergeCell ref="F3:H3"/>
    <mergeCell ref="J3:K3"/>
    <mergeCell ref="B4:C4"/>
    <mergeCell ref="F4:H4"/>
  </mergeCells>
  <pageMargins left="0.7" right="0.7" top="0.75" bottom="0.75" header="0.3" footer="0.3"/>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32"/>
  <sheetViews>
    <sheetView showGridLines="0" workbookViewId="0"/>
  </sheetViews>
  <sheetFormatPr baseColWidth="10" defaultColWidth="10.83203125" defaultRowHeight="15" customHeight="1" x14ac:dyDescent="0.2"/>
  <cols>
    <col min="1" max="1" width="15.83203125" style="120" customWidth="1"/>
    <col min="2" max="2" width="3.5" style="120" customWidth="1"/>
    <col min="3" max="3" width="55.5" style="120" customWidth="1"/>
    <col min="4" max="4" width="17.83203125" style="120" customWidth="1"/>
    <col min="5" max="5" width="17.6640625" style="120" customWidth="1"/>
    <col min="6" max="7" width="20.5" style="120" customWidth="1"/>
    <col min="8" max="8" width="11.83203125" style="120" customWidth="1"/>
    <col min="9" max="9" width="16.1640625" style="120" customWidth="1"/>
    <col min="10" max="11" width="2.83203125" style="120" customWidth="1"/>
    <col min="12" max="255" width="2.5" style="120" customWidth="1"/>
  </cols>
  <sheetData>
    <row r="1" spans="1:255" ht="15" customHeight="1" x14ac:dyDescent="0.2">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5" customHeight="1" x14ac:dyDescent="0.2">
      <c r="A2" s="6"/>
      <c r="B2" s="6"/>
      <c r="C2" s="6"/>
      <c r="D2" s="6"/>
      <c r="E2" s="6"/>
      <c r="F2" s="6"/>
      <c r="G2" s="6"/>
      <c r="H2" s="6"/>
      <c r="I2" s="6"/>
      <c r="J2" s="6"/>
      <c r="K2" s="6"/>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row>
    <row r="3" spans="1:255" ht="19" customHeight="1" x14ac:dyDescent="0.25">
      <c r="A3" s="6"/>
      <c r="B3" s="6"/>
      <c r="C3" s="144" t="s">
        <v>6</v>
      </c>
      <c r="D3" s="138"/>
      <c r="E3" s="138"/>
      <c r="F3" s="138"/>
      <c r="G3" s="138"/>
      <c r="H3" s="13"/>
      <c r="I3" s="13"/>
      <c r="J3" s="6"/>
      <c r="K3" s="7"/>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1"/>
      <c r="EN3" s="142"/>
      <c r="EO3" s="142"/>
      <c r="EP3" s="142"/>
      <c r="EQ3" s="142"/>
      <c r="ER3" s="136"/>
      <c r="ES3" s="136"/>
      <c r="ET3" s="136"/>
      <c r="EU3" s="136"/>
      <c r="EV3" s="136"/>
      <c r="EW3" s="136"/>
      <c r="EX3" s="136"/>
      <c r="EY3" s="136"/>
      <c r="EZ3" s="136"/>
      <c r="FA3" s="136"/>
      <c r="FB3" s="136"/>
      <c r="FC3" s="136"/>
      <c r="FD3" s="136"/>
      <c r="FE3" s="136"/>
      <c r="FF3" s="136"/>
      <c r="FG3" s="136"/>
      <c r="FH3" s="143"/>
      <c r="FI3" s="135"/>
      <c r="FJ3" s="136"/>
      <c r="FK3" s="136"/>
      <c r="FL3" s="136"/>
      <c r="FM3" s="136"/>
      <c r="FN3" s="136"/>
      <c r="FO3" s="136"/>
      <c r="FP3" s="136"/>
      <c r="FQ3" s="136"/>
      <c r="FR3" s="136"/>
      <c r="FS3" s="136"/>
      <c r="FT3" s="136"/>
      <c r="FU3" s="136"/>
      <c r="FV3" s="136"/>
      <c r="FW3" s="136"/>
      <c r="FX3" s="136"/>
      <c r="FY3" s="136"/>
      <c r="FZ3" s="136"/>
      <c r="GA3" s="136"/>
      <c r="GB3" s="143"/>
      <c r="GC3" s="135"/>
      <c r="GD3" s="136"/>
      <c r="GE3" s="136"/>
      <c r="GF3" s="136"/>
      <c r="GG3" s="136"/>
      <c r="GH3" s="136"/>
      <c r="GI3" s="136"/>
      <c r="GJ3" s="136"/>
      <c r="GK3" s="136"/>
      <c r="GL3" s="136"/>
      <c r="GM3" s="136"/>
      <c r="GN3" s="136"/>
      <c r="GO3" s="136"/>
      <c r="GP3" s="136"/>
      <c r="GQ3" s="136"/>
      <c r="GR3" s="136"/>
      <c r="GS3" s="136"/>
      <c r="GT3" s="136"/>
      <c r="GU3" s="136"/>
      <c r="GV3" s="136"/>
      <c r="GW3" s="136"/>
      <c r="GX3" s="136"/>
      <c r="GY3" s="143"/>
      <c r="GZ3" s="135"/>
      <c r="HA3" s="136"/>
      <c r="HB3" s="136"/>
      <c r="HC3" s="136"/>
      <c r="HD3" s="136"/>
      <c r="HE3" s="136"/>
      <c r="HF3" s="136"/>
      <c r="HG3" s="136"/>
      <c r="HH3" s="136"/>
      <c r="HI3" s="136"/>
      <c r="HJ3" s="136"/>
      <c r="HK3" s="136"/>
      <c r="HL3" s="136"/>
      <c r="HM3" s="136"/>
      <c r="HN3" s="136"/>
      <c r="HO3" s="136"/>
      <c r="HP3" s="136"/>
      <c r="HQ3" s="136"/>
      <c r="HR3" s="136"/>
      <c r="HS3" s="143"/>
      <c r="HT3" s="135"/>
      <c r="HU3" s="136"/>
      <c r="HV3" s="136"/>
      <c r="HW3" s="136"/>
      <c r="HX3" s="136"/>
      <c r="HY3" s="136"/>
      <c r="HZ3" s="136"/>
      <c r="IA3" s="136"/>
      <c r="IB3" s="136"/>
      <c r="IC3" s="136"/>
      <c r="ID3" s="136"/>
      <c r="IE3" s="136"/>
      <c r="IF3" s="136"/>
      <c r="IG3" s="136"/>
      <c r="IH3" s="136"/>
      <c r="II3" s="136"/>
      <c r="IJ3" s="136"/>
      <c r="IK3" s="136"/>
      <c r="IL3" s="136"/>
      <c r="IM3" s="136"/>
      <c r="IN3" s="136"/>
      <c r="IO3" s="136"/>
      <c r="IP3" s="143"/>
      <c r="IQ3" s="135"/>
      <c r="IR3" s="136"/>
      <c r="IS3" s="136"/>
      <c r="IT3" s="136"/>
      <c r="IU3" s="137"/>
    </row>
    <row r="4" spans="1:255" ht="19" customHeight="1" x14ac:dyDescent="0.25">
      <c r="A4" s="6"/>
      <c r="B4" s="6"/>
      <c r="C4" s="138"/>
      <c r="D4" s="138"/>
      <c r="E4" s="138"/>
      <c r="F4" s="138"/>
      <c r="G4" s="138"/>
      <c r="H4" s="6"/>
      <c r="I4" s="6"/>
      <c r="J4" s="6"/>
      <c r="K4" s="7"/>
      <c r="L4" s="18">
        <v>1</v>
      </c>
      <c r="M4" s="18">
        <v>4</v>
      </c>
      <c r="N4" s="18">
        <v>5</v>
      </c>
      <c r="O4" s="18">
        <v>6</v>
      </c>
      <c r="P4" s="18">
        <v>7</v>
      </c>
      <c r="Q4" s="18">
        <v>8</v>
      </c>
      <c r="R4" s="18">
        <v>11</v>
      </c>
      <c r="S4" s="18">
        <v>12</v>
      </c>
      <c r="T4" s="18">
        <v>13</v>
      </c>
      <c r="U4" s="18">
        <v>14</v>
      </c>
      <c r="V4" s="18">
        <v>15</v>
      </c>
      <c r="W4" s="18">
        <v>18</v>
      </c>
      <c r="X4" s="18">
        <v>19</v>
      </c>
      <c r="Y4" s="18">
        <v>20</v>
      </c>
      <c r="Z4" s="18">
        <v>21</v>
      </c>
      <c r="AA4" s="18">
        <v>22</v>
      </c>
      <c r="AB4" s="18">
        <v>25</v>
      </c>
      <c r="AC4" s="18">
        <v>26</v>
      </c>
      <c r="AD4" s="18">
        <v>27</v>
      </c>
      <c r="AE4" s="18">
        <v>28</v>
      </c>
      <c r="AF4" s="18">
        <v>29</v>
      </c>
      <c r="AG4" s="18">
        <v>1</v>
      </c>
      <c r="AH4" s="18">
        <v>2</v>
      </c>
      <c r="AI4" s="18">
        <v>3</v>
      </c>
      <c r="AJ4" s="18">
        <v>4</v>
      </c>
      <c r="AK4" s="18">
        <v>5</v>
      </c>
      <c r="AL4" s="18">
        <v>8</v>
      </c>
      <c r="AM4" s="18">
        <v>9</v>
      </c>
      <c r="AN4" s="18">
        <v>10</v>
      </c>
      <c r="AO4" s="18">
        <v>11</v>
      </c>
      <c r="AP4" s="18">
        <v>12</v>
      </c>
      <c r="AQ4" s="18">
        <v>15</v>
      </c>
      <c r="AR4" s="18">
        <v>16</v>
      </c>
      <c r="AS4" s="18">
        <v>17</v>
      </c>
      <c r="AT4" s="18">
        <v>18</v>
      </c>
      <c r="AU4" s="18">
        <v>19</v>
      </c>
      <c r="AV4" s="18">
        <v>22</v>
      </c>
      <c r="AW4" s="18">
        <v>23</v>
      </c>
      <c r="AX4" s="18">
        <v>24</v>
      </c>
      <c r="AY4" s="18">
        <v>25</v>
      </c>
      <c r="AZ4" s="18">
        <v>26</v>
      </c>
      <c r="BA4" s="18">
        <v>29</v>
      </c>
      <c r="BB4" s="18">
        <v>30</v>
      </c>
      <c r="BC4" s="18">
        <v>31</v>
      </c>
      <c r="BD4" s="18">
        <v>1</v>
      </c>
      <c r="BE4" s="18">
        <v>2</v>
      </c>
      <c r="BF4" s="18">
        <v>5</v>
      </c>
      <c r="BG4" s="18">
        <v>6</v>
      </c>
      <c r="BH4" s="18">
        <v>7</v>
      </c>
      <c r="BI4" s="18">
        <v>8</v>
      </c>
      <c r="BJ4" s="18">
        <v>9</v>
      </c>
      <c r="BK4" s="18">
        <v>12</v>
      </c>
      <c r="BL4" s="18">
        <v>13</v>
      </c>
      <c r="BM4" s="18">
        <v>14</v>
      </c>
      <c r="BN4" s="18">
        <v>15</v>
      </c>
      <c r="BO4" s="18">
        <v>16</v>
      </c>
      <c r="BP4" s="18">
        <v>19</v>
      </c>
      <c r="BQ4" s="18">
        <v>20</v>
      </c>
      <c r="BR4" s="18">
        <v>21</v>
      </c>
      <c r="BS4" s="18">
        <v>22</v>
      </c>
      <c r="BT4" s="18">
        <v>23</v>
      </c>
      <c r="BU4" s="18">
        <v>26</v>
      </c>
      <c r="BV4" s="18">
        <v>27</v>
      </c>
      <c r="BW4" s="18">
        <v>28</v>
      </c>
      <c r="BX4" s="18">
        <v>29</v>
      </c>
      <c r="BY4" s="18">
        <v>30</v>
      </c>
      <c r="BZ4" s="18">
        <v>3</v>
      </c>
      <c r="CA4" s="18">
        <v>4</v>
      </c>
      <c r="CB4" s="18">
        <v>5</v>
      </c>
      <c r="CC4" s="18">
        <v>6</v>
      </c>
      <c r="CD4" s="18">
        <v>7</v>
      </c>
      <c r="CE4" s="18">
        <v>10</v>
      </c>
      <c r="CF4" s="18">
        <v>11</v>
      </c>
      <c r="CG4" s="18">
        <v>12</v>
      </c>
      <c r="CH4" s="18">
        <v>13</v>
      </c>
      <c r="CI4" s="18">
        <v>14</v>
      </c>
      <c r="CJ4" s="18">
        <v>17</v>
      </c>
      <c r="CK4" s="18">
        <v>18</v>
      </c>
      <c r="CL4" s="18">
        <v>19</v>
      </c>
      <c r="CM4" s="18">
        <v>20</v>
      </c>
      <c r="CN4" s="18">
        <v>21</v>
      </c>
      <c r="CO4" s="18">
        <v>24</v>
      </c>
      <c r="CP4" s="18">
        <v>25</v>
      </c>
      <c r="CQ4" s="18">
        <v>26</v>
      </c>
      <c r="CR4" s="18">
        <v>27</v>
      </c>
      <c r="CS4" s="18">
        <v>28</v>
      </c>
      <c r="CT4" s="18">
        <v>31</v>
      </c>
      <c r="CU4" s="18">
        <v>1</v>
      </c>
      <c r="CV4" s="23">
        <v>2</v>
      </c>
      <c r="CW4" s="23">
        <v>3</v>
      </c>
      <c r="CX4" s="18">
        <v>4</v>
      </c>
      <c r="CY4" s="18">
        <v>7</v>
      </c>
      <c r="CZ4" s="18">
        <v>8</v>
      </c>
      <c r="DA4" s="18">
        <v>9</v>
      </c>
      <c r="DB4" s="18">
        <v>10</v>
      </c>
      <c r="DC4" s="18">
        <v>11</v>
      </c>
      <c r="DD4" s="18">
        <v>14</v>
      </c>
      <c r="DE4" s="18">
        <v>15</v>
      </c>
      <c r="DF4" s="18">
        <v>16</v>
      </c>
      <c r="DG4" s="18">
        <v>17</v>
      </c>
      <c r="DH4" s="18">
        <v>18</v>
      </c>
      <c r="DI4" s="18">
        <v>21</v>
      </c>
      <c r="DJ4" s="18">
        <v>22</v>
      </c>
      <c r="DK4" s="18">
        <v>23</v>
      </c>
      <c r="DL4" s="18">
        <v>24</v>
      </c>
      <c r="DM4" s="18">
        <v>25</v>
      </c>
      <c r="DN4" s="18">
        <v>28</v>
      </c>
      <c r="DO4" s="18">
        <v>29</v>
      </c>
      <c r="DP4" s="18">
        <v>30</v>
      </c>
      <c r="DQ4" s="18">
        <v>1</v>
      </c>
      <c r="DR4" s="18">
        <v>2</v>
      </c>
      <c r="DS4" s="18">
        <v>5</v>
      </c>
      <c r="DT4" s="18">
        <v>6</v>
      </c>
      <c r="DU4" s="18">
        <v>7</v>
      </c>
      <c r="DV4" s="18">
        <v>8</v>
      </c>
      <c r="DW4" s="18">
        <v>9</v>
      </c>
      <c r="DX4" s="18">
        <v>12</v>
      </c>
      <c r="DY4" s="18">
        <v>13</v>
      </c>
      <c r="DZ4" s="18">
        <v>14</v>
      </c>
      <c r="EA4" s="18">
        <v>15</v>
      </c>
      <c r="EB4" s="18">
        <v>16</v>
      </c>
      <c r="EC4" s="18">
        <v>19</v>
      </c>
      <c r="ED4" s="18">
        <v>20</v>
      </c>
      <c r="EE4" s="18">
        <v>21</v>
      </c>
      <c r="EF4" s="18">
        <v>22</v>
      </c>
      <c r="EG4" s="18">
        <v>23</v>
      </c>
      <c r="EH4" s="18">
        <v>26</v>
      </c>
      <c r="EI4" s="18">
        <v>27</v>
      </c>
      <c r="EJ4" s="18">
        <v>28</v>
      </c>
      <c r="EK4" s="18">
        <v>29</v>
      </c>
      <c r="EL4" s="18">
        <v>30</v>
      </c>
      <c r="EM4" s="18">
        <v>2</v>
      </c>
      <c r="EN4" s="18">
        <v>3</v>
      </c>
      <c r="EO4" s="18">
        <v>4</v>
      </c>
      <c r="EP4" s="18">
        <v>5</v>
      </c>
      <c r="EQ4" s="18">
        <v>6</v>
      </c>
      <c r="ER4" s="24">
        <v>9</v>
      </c>
      <c r="ES4" s="24">
        <v>10</v>
      </c>
      <c r="ET4" s="24">
        <v>11</v>
      </c>
      <c r="EU4" s="24">
        <v>12</v>
      </c>
      <c r="EV4" s="24">
        <v>13</v>
      </c>
      <c r="EW4" s="24">
        <v>16</v>
      </c>
      <c r="EX4" s="24">
        <v>17</v>
      </c>
      <c r="EY4" s="24">
        <v>18</v>
      </c>
      <c r="EZ4" s="24">
        <v>19</v>
      </c>
      <c r="FA4" s="24">
        <v>20</v>
      </c>
      <c r="FB4" s="24">
        <v>23</v>
      </c>
      <c r="FC4" s="24">
        <v>24</v>
      </c>
      <c r="FD4" s="24">
        <v>25</v>
      </c>
      <c r="FE4" s="24">
        <v>26</v>
      </c>
      <c r="FF4" s="24">
        <v>27</v>
      </c>
      <c r="FG4" s="24">
        <v>30</v>
      </c>
      <c r="FH4" s="24">
        <v>31</v>
      </c>
      <c r="FI4" s="24">
        <v>1</v>
      </c>
      <c r="FJ4" s="24">
        <v>2</v>
      </c>
      <c r="FK4" s="24">
        <v>3</v>
      </c>
      <c r="FL4" s="24">
        <v>6</v>
      </c>
      <c r="FM4" s="24">
        <v>7</v>
      </c>
      <c r="FN4" s="24">
        <v>8</v>
      </c>
      <c r="FO4" s="24">
        <v>9</v>
      </c>
      <c r="FP4" s="24">
        <v>10</v>
      </c>
      <c r="FQ4" s="24">
        <v>13</v>
      </c>
      <c r="FR4" s="24">
        <v>14</v>
      </c>
      <c r="FS4" s="24">
        <v>15</v>
      </c>
      <c r="FT4" s="24">
        <v>16</v>
      </c>
      <c r="FU4" s="24">
        <v>17</v>
      </c>
      <c r="FV4" s="24">
        <v>20</v>
      </c>
      <c r="FW4" s="24">
        <v>21</v>
      </c>
      <c r="FX4" s="24">
        <v>22</v>
      </c>
      <c r="FY4" s="24">
        <v>23</v>
      </c>
      <c r="FZ4" s="24">
        <v>24</v>
      </c>
      <c r="GA4" s="24">
        <v>27</v>
      </c>
      <c r="GB4" s="24">
        <v>28</v>
      </c>
      <c r="GC4" s="24">
        <v>1</v>
      </c>
      <c r="GD4" s="24">
        <v>2</v>
      </c>
      <c r="GE4" s="24">
        <v>3</v>
      </c>
      <c r="GF4" s="24">
        <v>6</v>
      </c>
      <c r="GG4" s="24">
        <v>7</v>
      </c>
      <c r="GH4" s="24">
        <v>8</v>
      </c>
      <c r="GI4" s="24">
        <v>9</v>
      </c>
      <c r="GJ4" s="24">
        <v>10</v>
      </c>
      <c r="GK4" s="24">
        <v>13</v>
      </c>
      <c r="GL4" s="24">
        <v>14</v>
      </c>
      <c r="GM4" s="24">
        <v>15</v>
      </c>
      <c r="GN4" s="24">
        <v>16</v>
      </c>
      <c r="GO4" s="24">
        <v>17</v>
      </c>
      <c r="GP4" s="24">
        <v>20</v>
      </c>
      <c r="GQ4" s="24">
        <v>21</v>
      </c>
      <c r="GR4" s="24">
        <v>22</v>
      </c>
      <c r="GS4" s="24">
        <v>23</v>
      </c>
      <c r="GT4" s="24">
        <v>24</v>
      </c>
      <c r="GU4" s="24">
        <v>27</v>
      </c>
      <c r="GV4" s="24">
        <v>28</v>
      </c>
      <c r="GW4" s="24">
        <v>29</v>
      </c>
      <c r="GX4" s="24">
        <v>30</v>
      </c>
      <c r="GY4" s="24">
        <v>31</v>
      </c>
      <c r="GZ4" s="24">
        <v>3</v>
      </c>
      <c r="HA4" s="24">
        <v>4</v>
      </c>
      <c r="HB4" s="24">
        <v>5</v>
      </c>
      <c r="HC4" s="24">
        <v>6</v>
      </c>
      <c r="HD4" s="24">
        <v>7</v>
      </c>
      <c r="HE4" s="24">
        <v>10</v>
      </c>
      <c r="HF4" s="24">
        <v>11</v>
      </c>
      <c r="HG4" s="24">
        <v>12</v>
      </c>
      <c r="HH4" s="24">
        <v>13</v>
      </c>
      <c r="HI4" s="24">
        <v>14</v>
      </c>
      <c r="HJ4" s="24">
        <v>17</v>
      </c>
      <c r="HK4" s="24">
        <v>18</v>
      </c>
      <c r="HL4" s="24">
        <v>19</v>
      </c>
      <c r="HM4" s="24">
        <v>20</v>
      </c>
      <c r="HN4" s="24">
        <v>21</v>
      </c>
      <c r="HO4" s="24">
        <v>24</v>
      </c>
      <c r="HP4" s="24">
        <v>25</v>
      </c>
      <c r="HQ4" s="24">
        <v>26</v>
      </c>
      <c r="HR4" s="24">
        <v>27</v>
      </c>
      <c r="HS4" s="24">
        <v>28</v>
      </c>
      <c r="HT4" s="24">
        <v>1</v>
      </c>
      <c r="HU4" s="24">
        <v>2</v>
      </c>
      <c r="HV4" s="24">
        <v>3</v>
      </c>
      <c r="HW4" s="24">
        <v>4</v>
      </c>
      <c r="HX4" s="24">
        <v>5</v>
      </c>
      <c r="HY4" s="24">
        <v>8</v>
      </c>
      <c r="HZ4" s="24">
        <v>9</v>
      </c>
      <c r="IA4" s="24">
        <v>10</v>
      </c>
      <c r="IB4" s="24">
        <v>11</v>
      </c>
      <c r="IC4" s="24">
        <v>12</v>
      </c>
      <c r="ID4" s="24">
        <v>15</v>
      </c>
      <c r="IE4" s="24">
        <v>16</v>
      </c>
      <c r="IF4" s="24">
        <v>17</v>
      </c>
      <c r="IG4" s="24">
        <v>18</v>
      </c>
      <c r="IH4" s="24">
        <v>19</v>
      </c>
      <c r="II4" s="24">
        <v>22</v>
      </c>
      <c r="IJ4" s="24">
        <v>23</v>
      </c>
      <c r="IK4" s="24">
        <v>24</v>
      </c>
      <c r="IL4" s="24">
        <v>25</v>
      </c>
      <c r="IM4" s="24">
        <v>26</v>
      </c>
      <c r="IN4" s="24">
        <v>29</v>
      </c>
      <c r="IO4" s="24">
        <v>30</v>
      </c>
      <c r="IP4" s="24">
        <v>31</v>
      </c>
      <c r="IQ4" s="24">
        <v>1</v>
      </c>
      <c r="IR4" s="24">
        <v>2</v>
      </c>
      <c r="IS4" s="24">
        <v>5</v>
      </c>
      <c r="IT4" s="24">
        <v>6</v>
      </c>
      <c r="IU4" s="24">
        <v>7</v>
      </c>
    </row>
    <row r="5" spans="1:255" ht="15" customHeight="1" x14ac:dyDescent="0.2">
      <c r="A5" s="6"/>
      <c r="B5" s="6"/>
      <c r="C5" s="6"/>
      <c r="D5" s="25"/>
      <c r="E5" s="6"/>
      <c r="F5" s="6"/>
      <c r="G5" s="6"/>
      <c r="H5" s="6"/>
      <c r="I5" s="6"/>
      <c r="J5" s="6"/>
      <c r="K5" s="7"/>
      <c r="L5" s="26" t="s">
        <v>7</v>
      </c>
      <c r="M5" s="26" t="s">
        <v>8</v>
      </c>
      <c r="N5" s="26" t="s">
        <v>9</v>
      </c>
      <c r="O5" s="26" t="s">
        <v>10</v>
      </c>
      <c r="P5" s="26" t="s">
        <v>11</v>
      </c>
      <c r="Q5" s="26" t="s">
        <v>7</v>
      </c>
      <c r="R5" s="26" t="s">
        <v>8</v>
      </c>
      <c r="S5" s="26" t="s">
        <v>9</v>
      </c>
      <c r="T5" s="26" t="s">
        <v>10</v>
      </c>
      <c r="U5" s="26" t="s">
        <v>11</v>
      </c>
      <c r="V5" s="26" t="s">
        <v>7</v>
      </c>
      <c r="W5" s="26" t="s">
        <v>8</v>
      </c>
      <c r="X5" s="26" t="s">
        <v>9</v>
      </c>
      <c r="Y5" s="26" t="s">
        <v>10</v>
      </c>
      <c r="Z5" s="26" t="s">
        <v>11</v>
      </c>
      <c r="AA5" s="26" t="s">
        <v>7</v>
      </c>
      <c r="AB5" s="26" t="s">
        <v>8</v>
      </c>
      <c r="AC5" s="26" t="s">
        <v>9</v>
      </c>
      <c r="AD5" s="26" t="s">
        <v>10</v>
      </c>
      <c r="AE5" s="26" t="s">
        <v>11</v>
      </c>
      <c r="AF5" s="26" t="s">
        <v>7</v>
      </c>
      <c r="AG5" s="26" t="s">
        <v>8</v>
      </c>
      <c r="AH5" s="26" t="s">
        <v>9</v>
      </c>
      <c r="AI5" s="26" t="s">
        <v>10</v>
      </c>
      <c r="AJ5" s="26" t="s">
        <v>11</v>
      </c>
      <c r="AK5" s="26" t="s">
        <v>7</v>
      </c>
      <c r="AL5" s="26" t="s">
        <v>8</v>
      </c>
      <c r="AM5" s="26" t="s">
        <v>9</v>
      </c>
      <c r="AN5" s="26" t="s">
        <v>10</v>
      </c>
      <c r="AO5" s="26" t="s">
        <v>11</v>
      </c>
      <c r="AP5" s="26" t="s">
        <v>7</v>
      </c>
      <c r="AQ5" s="26" t="s">
        <v>8</v>
      </c>
      <c r="AR5" s="26" t="s">
        <v>9</v>
      </c>
      <c r="AS5" s="26" t="s">
        <v>10</v>
      </c>
      <c r="AT5" s="26" t="s">
        <v>11</v>
      </c>
      <c r="AU5" s="26" t="s">
        <v>7</v>
      </c>
      <c r="AV5" s="26" t="s">
        <v>8</v>
      </c>
      <c r="AW5" s="26" t="s">
        <v>9</v>
      </c>
      <c r="AX5" s="26" t="s">
        <v>10</v>
      </c>
      <c r="AY5" s="26" t="s">
        <v>11</v>
      </c>
      <c r="AZ5" s="26" t="s">
        <v>7</v>
      </c>
      <c r="BA5" s="26" t="s">
        <v>8</v>
      </c>
      <c r="BB5" s="26" t="s">
        <v>9</v>
      </c>
      <c r="BC5" s="26" t="s">
        <v>10</v>
      </c>
      <c r="BD5" s="26" t="s">
        <v>11</v>
      </c>
      <c r="BE5" s="26" t="s">
        <v>7</v>
      </c>
      <c r="BF5" s="26" t="s">
        <v>8</v>
      </c>
      <c r="BG5" s="26" t="s">
        <v>9</v>
      </c>
      <c r="BH5" s="26" t="s">
        <v>10</v>
      </c>
      <c r="BI5" s="26" t="s">
        <v>11</v>
      </c>
      <c r="BJ5" s="26" t="s">
        <v>7</v>
      </c>
      <c r="BK5" s="26" t="s">
        <v>8</v>
      </c>
      <c r="BL5" s="26" t="s">
        <v>9</v>
      </c>
      <c r="BM5" s="26" t="s">
        <v>10</v>
      </c>
      <c r="BN5" s="26" t="s">
        <v>11</v>
      </c>
      <c r="BO5" s="26" t="s">
        <v>7</v>
      </c>
      <c r="BP5" s="26" t="s">
        <v>8</v>
      </c>
      <c r="BQ5" s="26" t="s">
        <v>9</v>
      </c>
      <c r="BR5" s="26" t="s">
        <v>10</v>
      </c>
      <c r="BS5" s="26" t="s">
        <v>11</v>
      </c>
      <c r="BT5" s="26" t="s">
        <v>7</v>
      </c>
      <c r="BU5" s="26" t="s">
        <v>8</v>
      </c>
      <c r="BV5" s="26" t="s">
        <v>9</v>
      </c>
      <c r="BW5" s="26" t="s">
        <v>10</v>
      </c>
      <c r="BX5" s="26" t="s">
        <v>11</v>
      </c>
      <c r="BY5" s="26" t="s">
        <v>7</v>
      </c>
      <c r="BZ5" s="26" t="s">
        <v>8</v>
      </c>
      <c r="CA5" s="26" t="s">
        <v>9</v>
      </c>
      <c r="CB5" s="26" t="s">
        <v>10</v>
      </c>
      <c r="CC5" s="26" t="s">
        <v>11</v>
      </c>
      <c r="CD5" s="26" t="s">
        <v>7</v>
      </c>
      <c r="CE5" s="26" t="s">
        <v>8</v>
      </c>
      <c r="CF5" s="26" t="s">
        <v>9</v>
      </c>
      <c r="CG5" s="26" t="s">
        <v>10</v>
      </c>
      <c r="CH5" s="26" t="s">
        <v>11</v>
      </c>
      <c r="CI5" s="26" t="s">
        <v>7</v>
      </c>
      <c r="CJ5" s="26" t="s">
        <v>8</v>
      </c>
      <c r="CK5" s="26" t="s">
        <v>9</v>
      </c>
      <c r="CL5" s="26" t="s">
        <v>10</v>
      </c>
      <c r="CM5" s="26" t="s">
        <v>11</v>
      </c>
      <c r="CN5" s="26" t="s">
        <v>7</v>
      </c>
      <c r="CO5" s="26" t="s">
        <v>8</v>
      </c>
      <c r="CP5" s="26" t="s">
        <v>9</v>
      </c>
      <c r="CQ5" s="26" t="s">
        <v>10</v>
      </c>
      <c r="CR5" s="26" t="s">
        <v>11</v>
      </c>
      <c r="CS5" s="26" t="s">
        <v>7</v>
      </c>
      <c r="CT5" s="26" t="s">
        <v>8</v>
      </c>
      <c r="CU5" s="26" t="s">
        <v>9</v>
      </c>
      <c r="CV5" s="26" t="s">
        <v>10</v>
      </c>
      <c r="CW5" s="26" t="s">
        <v>11</v>
      </c>
      <c r="CX5" s="26" t="s">
        <v>7</v>
      </c>
      <c r="CY5" s="26" t="s">
        <v>8</v>
      </c>
      <c r="CZ5" s="26" t="s">
        <v>9</v>
      </c>
      <c r="DA5" s="26" t="s">
        <v>10</v>
      </c>
      <c r="DB5" s="26" t="s">
        <v>11</v>
      </c>
      <c r="DC5" s="26" t="s">
        <v>7</v>
      </c>
      <c r="DD5" s="26" t="s">
        <v>8</v>
      </c>
      <c r="DE5" s="26" t="s">
        <v>9</v>
      </c>
      <c r="DF5" s="26" t="s">
        <v>10</v>
      </c>
      <c r="DG5" s="26" t="s">
        <v>11</v>
      </c>
      <c r="DH5" s="26" t="s">
        <v>7</v>
      </c>
      <c r="DI5" s="26" t="s">
        <v>8</v>
      </c>
      <c r="DJ5" s="26" t="s">
        <v>9</v>
      </c>
      <c r="DK5" s="26" t="s">
        <v>10</v>
      </c>
      <c r="DL5" s="26" t="s">
        <v>11</v>
      </c>
      <c r="DM5" s="26" t="s">
        <v>7</v>
      </c>
      <c r="DN5" s="26" t="s">
        <v>8</v>
      </c>
      <c r="DO5" s="26" t="s">
        <v>9</v>
      </c>
      <c r="DP5" s="26" t="s">
        <v>10</v>
      </c>
      <c r="DQ5" s="26" t="s">
        <v>11</v>
      </c>
      <c r="DR5" s="26" t="s">
        <v>7</v>
      </c>
      <c r="DS5" s="26" t="s">
        <v>8</v>
      </c>
      <c r="DT5" s="26" t="s">
        <v>9</v>
      </c>
      <c r="DU5" s="26" t="s">
        <v>10</v>
      </c>
      <c r="DV5" s="26" t="s">
        <v>11</v>
      </c>
      <c r="DW5" s="26" t="s">
        <v>7</v>
      </c>
      <c r="DX5" s="26" t="s">
        <v>8</v>
      </c>
      <c r="DY5" s="26" t="s">
        <v>9</v>
      </c>
      <c r="DZ5" s="26" t="s">
        <v>10</v>
      </c>
      <c r="EA5" s="26" t="s">
        <v>11</v>
      </c>
      <c r="EB5" s="26" t="s">
        <v>7</v>
      </c>
      <c r="EC5" s="26" t="s">
        <v>8</v>
      </c>
      <c r="ED5" s="26" t="s">
        <v>9</v>
      </c>
      <c r="EE5" s="26" t="s">
        <v>10</v>
      </c>
      <c r="EF5" s="26" t="s">
        <v>11</v>
      </c>
      <c r="EG5" s="26" t="s">
        <v>7</v>
      </c>
      <c r="EH5" s="26" t="s">
        <v>8</v>
      </c>
      <c r="EI5" s="26" t="s">
        <v>9</v>
      </c>
      <c r="EJ5" s="26" t="s">
        <v>10</v>
      </c>
      <c r="EK5" s="26" t="s">
        <v>11</v>
      </c>
      <c r="EL5" s="26" t="s">
        <v>7</v>
      </c>
      <c r="EM5" s="26" t="s">
        <v>8</v>
      </c>
      <c r="EN5" s="26" t="s">
        <v>9</v>
      </c>
      <c r="EO5" s="26" t="s">
        <v>10</v>
      </c>
      <c r="EP5" s="26" t="s">
        <v>11</v>
      </c>
      <c r="EQ5" s="26" t="s">
        <v>7</v>
      </c>
      <c r="ER5" s="26" t="s">
        <v>8</v>
      </c>
      <c r="ES5" s="26" t="s">
        <v>9</v>
      </c>
      <c r="ET5" s="26" t="s">
        <v>10</v>
      </c>
      <c r="EU5" s="26" t="s">
        <v>11</v>
      </c>
      <c r="EV5" s="26" t="s">
        <v>7</v>
      </c>
      <c r="EW5" s="26" t="s">
        <v>8</v>
      </c>
      <c r="EX5" s="26" t="s">
        <v>9</v>
      </c>
      <c r="EY5" s="26" t="s">
        <v>10</v>
      </c>
      <c r="EZ5" s="26" t="s">
        <v>11</v>
      </c>
      <c r="FA5" s="26" t="s">
        <v>7</v>
      </c>
      <c r="FB5" s="26" t="s">
        <v>8</v>
      </c>
      <c r="FC5" s="26" t="s">
        <v>9</v>
      </c>
      <c r="FD5" s="26" t="s">
        <v>10</v>
      </c>
      <c r="FE5" s="26" t="s">
        <v>11</v>
      </c>
      <c r="FF5" s="26" t="s">
        <v>7</v>
      </c>
      <c r="FG5" s="26" t="s">
        <v>8</v>
      </c>
      <c r="FH5" s="26" t="s">
        <v>9</v>
      </c>
      <c r="FI5" s="26" t="s">
        <v>10</v>
      </c>
      <c r="FJ5" s="26" t="s">
        <v>11</v>
      </c>
      <c r="FK5" s="26" t="s">
        <v>7</v>
      </c>
      <c r="FL5" s="26" t="s">
        <v>8</v>
      </c>
      <c r="FM5" s="26" t="s">
        <v>9</v>
      </c>
      <c r="FN5" s="26" t="s">
        <v>10</v>
      </c>
      <c r="FO5" s="26" t="s">
        <v>11</v>
      </c>
      <c r="FP5" s="26" t="s">
        <v>7</v>
      </c>
      <c r="FQ5" s="26" t="s">
        <v>8</v>
      </c>
      <c r="FR5" s="26" t="s">
        <v>9</v>
      </c>
      <c r="FS5" s="26" t="s">
        <v>10</v>
      </c>
      <c r="FT5" s="26" t="s">
        <v>11</v>
      </c>
      <c r="FU5" s="26" t="s">
        <v>7</v>
      </c>
      <c r="FV5" s="26" t="s">
        <v>8</v>
      </c>
      <c r="FW5" s="26" t="s">
        <v>9</v>
      </c>
      <c r="FX5" s="26" t="s">
        <v>10</v>
      </c>
      <c r="FY5" s="26" t="s">
        <v>11</v>
      </c>
      <c r="FZ5" s="26" t="s">
        <v>7</v>
      </c>
      <c r="GA5" s="26" t="s">
        <v>8</v>
      </c>
      <c r="GB5" s="26" t="s">
        <v>9</v>
      </c>
      <c r="GC5" s="26" t="s">
        <v>10</v>
      </c>
      <c r="GD5" s="26" t="s">
        <v>11</v>
      </c>
      <c r="GE5" s="26" t="s">
        <v>7</v>
      </c>
      <c r="GF5" s="26" t="s">
        <v>8</v>
      </c>
      <c r="GG5" s="26" t="s">
        <v>9</v>
      </c>
      <c r="GH5" s="26" t="s">
        <v>10</v>
      </c>
      <c r="GI5" s="26" t="s">
        <v>11</v>
      </c>
      <c r="GJ5" s="26" t="s">
        <v>7</v>
      </c>
      <c r="GK5" s="26" t="s">
        <v>8</v>
      </c>
      <c r="GL5" s="26" t="s">
        <v>9</v>
      </c>
      <c r="GM5" s="26" t="s">
        <v>10</v>
      </c>
      <c r="GN5" s="26" t="s">
        <v>11</v>
      </c>
      <c r="GO5" s="26" t="s">
        <v>7</v>
      </c>
      <c r="GP5" s="26" t="s">
        <v>8</v>
      </c>
      <c r="GQ5" s="26" t="s">
        <v>9</v>
      </c>
      <c r="GR5" s="26" t="s">
        <v>10</v>
      </c>
      <c r="GS5" s="26" t="s">
        <v>11</v>
      </c>
      <c r="GT5" s="26" t="s">
        <v>7</v>
      </c>
      <c r="GU5" s="26" t="s">
        <v>8</v>
      </c>
      <c r="GV5" s="26" t="s">
        <v>9</v>
      </c>
      <c r="GW5" s="26" t="s">
        <v>10</v>
      </c>
      <c r="GX5" s="26" t="s">
        <v>11</v>
      </c>
      <c r="GY5" s="26" t="s">
        <v>7</v>
      </c>
      <c r="GZ5" s="26" t="s">
        <v>8</v>
      </c>
      <c r="HA5" s="26" t="s">
        <v>9</v>
      </c>
      <c r="HB5" s="26" t="s">
        <v>10</v>
      </c>
      <c r="HC5" s="26" t="s">
        <v>11</v>
      </c>
      <c r="HD5" s="26" t="s">
        <v>7</v>
      </c>
      <c r="HE5" s="26" t="s">
        <v>8</v>
      </c>
      <c r="HF5" s="26" t="s">
        <v>9</v>
      </c>
      <c r="HG5" s="26" t="s">
        <v>10</v>
      </c>
      <c r="HH5" s="26" t="s">
        <v>11</v>
      </c>
      <c r="HI5" s="26" t="s">
        <v>7</v>
      </c>
      <c r="HJ5" s="26" t="s">
        <v>8</v>
      </c>
      <c r="HK5" s="26" t="s">
        <v>9</v>
      </c>
      <c r="HL5" s="26" t="s">
        <v>10</v>
      </c>
      <c r="HM5" s="26" t="s">
        <v>11</v>
      </c>
      <c r="HN5" s="26" t="s">
        <v>7</v>
      </c>
      <c r="HO5" s="26" t="s">
        <v>8</v>
      </c>
      <c r="HP5" s="26" t="s">
        <v>9</v>
      </c>
      <c r="HQ5" s="26" t="s">
        <v>10</v>
      </c>
      <c r="HR5" s="26" t="s">
        <v>11</v>
      </c>
      <c r="HS5" s="26" t="s">
        <v>7</v>
      </c>
      <c r="HT5" s="26" t="s">
        <v>8</v>
      </c>
      <c r="HU5" s="26" t="s">
        <v>9</v>
      </c>
      <c r="HV5" s="26" t="s">
        <v>10</v>
      </c>
      <c r="HW5" s="26" t="s">
        <v>11</v>
      </c>
      <c r="HX5" s="26" t="s">
        <v>7</v>
      </c>
      <c r="HY5" s="26" t="s">
        <v>8</v>
      </c>
      <c r="HZ5" s="26" t="s">
        <v>9</v>
      </c>
      <c r="IA5" s="26" t="s">
        <v>10</v>
      </c>
      <c r="IB5" s="26" t="s">
        <v>11</v>
      </c>
      <c r="IC5" s="26" t="s">
        <v>7</v>
      </c>
      <c r="ID5" s="26" t="s">
        <v>8</v>
      </c>
      <c r="IE5" s="26" t="s">
        <v>9</v>
      </c>
      <c r="IF5" s="26" t="s">
        <v>10</v>
      </c>
      <c r="IG5" s="26" t="s">
        <v>11</v>
      </c>
      <c r="IH5" s="26" t="s">
        <v>7</v>
      </c>
      <c r="II5" s="26" t="s">
        <v>8</v>
      </c>
      <c r="IJ5" s="26" t="s">
        <v>9</v>
      </c>
      <c r="IK5" s="26" t="s">
        <v>10</v>
      </c>
      <c r="IL5" s="26" t="s">
        <v>11</v>
      </c>
      <c r="IM5" s="26" t="s">
        <v>7</v>
      </c>
      <c r="IN5" s="26" t="s">
        <v>8</v>
      </c>
      <c r="IO5" s="26" t="s">
        <v>9</v>
      </c>
      <c r="IP5" s="26" t="s">
        <v>10</v>
      </c>
      <c r="IQ5" s="26" t="s">
        <v>11</v>
      </c>
      <c r="IR5" s="26" t="s">
        <v>7</v>
      </c>
      <c r="IS5" s="26" t="s">
        <v>8</v>
      </c>
      <c r="IT5" s="26" t="s">
        <v>9</v>
      </c>
      <c r="IU5" s="26" t="s">
        <v>10</v>
      </c>
    </row>
    <row r="6" spans="1:255" ht="19" customHeight="1" x14ac:dyDescent="0.25">
      <c r="A6" s="6"/>
      <c r="B6" s="6"/>
      <c r="C6" s="13"/>
      <c r="D6" s="25"/>
      <c r="E6" s="6"/>
      <c r="F6" s="6"/>
      <c r="G6" s="6"/>
      <c r="H6" s="6"/>
      <c r="I6" s="6"/>
      <c r="J6" s="6"/>
      <c r="K6" s="6"/>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ht="15" customHeight="1" x14ac:dyDescent="0.2">
      <c r="A7" s="6"/>
      <c r="B7" s="6"/>
      <c r="C7" s="9"/>
      <c r="D7" s="9"/>
      <c r="E7" s="9"/>
      <c r="F7" s="9"/>
      <c r="G7" s="9"/>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ht="18.75" customHeight="1" x14ac:dyDescent="0.25">
      <c r="A8" s="33"/>
      <c r="B8" s="7"/>
      <c r="C8" s="139"/>
      <c r="D8" s="139"/>
      <c r="E8" s="139"/>
      <c r="F8" s="139"/>
      <c r="G8" s="139"/>
      <c r="H8" s="8"/>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ht="15.75" customHeight="1" x14ac:dyDescent="0.2">
      <c r="A9" s="34" t="s">
        <v>12</v>
      </c>
      <c r="B9" s="35"/>
      <c r="C9" s="36" t="s">
        <v>13</v>
      </c>
      <c r="D9" s="36" t="s">
        <v>14</v>
      </c>
      <c r="E9" s="37"/>
      <c r="F9" s="36" t="s">
        <v>15</v>
      </c>
      <c r="G9" s="36" t="s">
        <v>16</v>
      </c>
      <c r="H9" s="8"/>
      <c r="I9" s="6"/>
      <c r="J9" s="6"/>
      <c r="K9" s="6"/>
      <c r="L9" s="6"/>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ht="16" customHeight="1" x14ac:dyDescent="0.2">
      <c r="A10" s="121">
        <f>A12+A15</f>
        <v>2</v>
      </c>
      <c r="B10" s="41"/>
      <c r="C10" s="42">
        <v>210000</v>
      </c>
      <c r="D10" s="42">
        <v>70000</v>
      </c>
      <c r="E10" s="43"/>
      <c r="F10" s="44">
        <v>10</v>
      </c>
      <c r="G10" s="43">
        <f>C10/F10</f>
        <v>21000</v>
      </c>
      <c r="H10" s="45"/>
      <c r="I10" s="6"/>
      <c r="J10" s="6"/>
      <c r="K10" s="6"/>
      <c r="L10" s="46"/>
      <c r="M10" s="47" t="s">
        <v>17</v>
      </c>
      <c r="N10" s="47" t="s">
        <v>17</v>
      </c>
      <c r="O10" s="48" t="s">
        <v>18</v>
      </c>
      <c r="P10" s="48" t="s">
        <v>18</v>
      </c>
      <c r="Q10" s="48" t="s">
        <v>18</v>
      </c>
      <c r="R10" s="48" t="s">
        <v>18</v>
      </c>
      <c r="S10" s="48" t="s">
        <v>18</v>
      </c>
      <c r="T10" s="48" t="s">
        <v>18</v>
      </c>
      <c r="U10" s="48" t="s">
        <v>18</v>
      </c>
      <c r="V10" s="48" t="s">
        <v>18</v>
      </c>
      <c r="W10" s="48" t="s">
        <v>18</v>
      </c>
      <c r="X10" s="48" t="s">
        <v>18</v>
      </c>
      <c r="Y10" s="48" t="s">
        <v>18</v>
      </c>
      <c r="Z10" s="48" t="s">
        <v>18</v>
      </c>
      <c r="AA10" s="48" t="s">
        <v>18</v>
      </c>
      <c r="AB10" s="48" t="s">
        <v>18</v>
      </c>
      <c r="AC10" s="48" t="s">
        <v>18</v>
      </c>
      <c r="AD10" s="48" t="s">
        <v>18</v>
      </c>
      <c r="AE10" s="48" t="s">
        <v>18</v>
      </c>
      <c r="AF10" s="48" t="s">
        <v>18</v>
      </c>
      <c r="AG10" s="48" t="s">
        <v>18</v>
      </c>
      <c r="AH10" s="48" t="s">
        <v>18</v>
      </c>
      <c r="AI10" s="48" t="s">
        <v>18</v>
      </c>
      <c r="AJ10" s="48" t="s">
        <v>18</v>
      </c>
      <c r="AK10" s="48" t="s">
        <v>18</v>
      </c>
      <c r="AL10" s="48" t="s">
        <v>18</v>
      </c>
      <c r="AM10" s="48" t="s">
        <v>18</v>
      </c>
      <c r="AN10" s="48" t="s">
        <v>18</v>
      </c>
      <c r="AO10" s="69"/>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ht="15" customHeight="1" x14ac:dyDescent="0.2">
      <c r="A11" s="122"/>
      <c r="B11" s="7"/>
      <c r="C11" s="52"/>
      <c r="D11" s="53" t="s">
        <v>19</v>
      </c>
      <c r="E11" s="53" t="s">
        <v>20</v>
      </c>
      <c r="F11" s="53" t="s">
        <v>21</v>
      </c>
      <c r="G11" s="54" t="s">
        <v>22</v>
      </c>
      <c r="H11" s="8"/>
      <c r="I11" s="6"/>
      <c r="J11" s="6"/>
      <c r="K11" s="6"/>
      <c r="L11" s="6"/>
      <c r="M11" s="55"/>
      <c r="N11" s="56"/>
      <c r="O11" s="48" t="s">
        <v>18</v>
      </c>
      <c r="P11" s="48" t="s">
        <v>18</v>
      </c>
      <c r="Q11" s="57" t="s">
        <v>23</v>
      </c>
      <c r="R11" s="57" t="s">
        <v>23</v>
      </c>
      <c r="S11" s="57" t="s">
        <v>23</v>
      </c>
      <c r="T11" s="57" t="s">
        <v>23</v>
      </c>
      <c r="U11" s="57" t="s">
        <v>23</v>
      </c>
      <c r="V11" s="57" t="s">
        <v>23</v>
      </c>
      <c r="W11" s="57" t="s">
        <v>23</v>
      </c>
      <c r="X11" s="57" t="s">
        <v>23</v>
      </c>
      <c r="Y11" s="57" t="s">
        <v>23</v>
      </c>
      <c r="Z11" s="57" t="s">
        <v>23</v>
      </c>
      <c r="AA11" s="57" t="s">
        <v>23</v>
      </c>
      <c r="AB11" s="57" t="s">
        <v>23</v>
      </c>
      <c r="AC11" s="57" t="s">
        <v>23</v>
      </c>
      <c r="AD11" s="57" t="s">
        <v>23</v>
      </c>
      <c r="AE11" s="57" t="s">
        <v>23</v>
      </c>
      <c r="AF11" s="57" t="s">
        <v>23</v>
      </c>
      <c r="AG11" s="57" t="s">
        <v>23</v>
      </c>
      <c r="AH11" s="57" t="s">
        <v>23</v>
      </c>
      <c r="AI11" s="57" t="s">
        <v>23</v>
      </c>
      <c r="AJ11" s="57" t="s">
        <v>23</v>
      </c>
      <c r="AK11" s="57" t="s">
        <v>23</v>
      </c>
      <c r="AL11" s="57" t="s">
        <v>23</v>
      </c>
      <c r="AM11" s="57" t="s">
        <v>23</v>
      </c>
      <c r="AN11" s="57" t="s">
        <v>23</v>
      </c>
      <c r="AO11" s="57" t="s">
        <v>23</v>
      </c>
      <c r="AP11" s="45"/>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ht="15" customHeight="1" x14ac:dyDescent="0.2">
      <c r="A12" s="60">
        <v>1</v>
      </c>
      <c r="B12" s="7"/>
      <c r="C12" s="61" t="s">
        <v>24</v>
      </c>
      <c r="D12" s="62">
        <v>300</v>
      </c>
      <c r="E12" s="63">
        <f>(D12*A12)*8</f>
        <v>2400</v>
      </c>
      <c r="F12" s="64">
        <f>C10/E12</f>
        <v>87.5</v>
      </c>
      <c r="G12" s="65">
        <f t="shared" ref="G12:G17" si="0">F12/22</f>
        <v>3.9772727272727271</v>
      </c>
      <c r="H12" s="8"/>
      <c r="I12" s="6"/>
      <c r="J12" s="6"/>
      <c r="K12" s="6"/>
      <c r="L12" s="6"/>
      <c r="M12" s="6"/>
      <c r="N12" s="46"/>
      <c r="O12" s="48" t="s">
        <v>18</v>
      </c>
      <c r="P12" s="48" t="s">
        <v>18</v>
      </c>
      <c r="Q12" s="66" t="s">
        <v>25</v>
      </c>
      <c r="R12" s="66" t="s">
        <v>25</v>
      </c>
      <c r="S12" s="66" t="s">
        <v>25</v>
      </c>
      <c r="T12" s="66" t="s">
        <v>25</v>
      </c>
      <c r="U12" s="66" t="s">
        <v>25</v>
      </c>
      <c r="V12" s="66" t="s">
        <v>25</v>
      </c>
      <c r="W12" s="66" t="s">
        <v>25</v>
      </c>
      <c r="X12" s="66" t="s">
        <v>25</v>
      </c>
      <c r="Y12" s="66" t="s">
        <v>25</v>
      </c>
      <c r="Z12" s="66" t="s">
        <v>25</v>
      </c>
      <c r="AA12" s="66" t="s">
        <v>25</v>
      </c>
      <c r="AB12" s="66" t="s">
        <v>25</v>
      </c>
      <c r="AC12" s="66" t="s">
        <v>25</v>
      </c>
      <c r="AD12" s="66" t="s">
        <v>25</v>
      </c>
      <c r="AE12" s="66" t="s">
        <v>25</v>
      </c>
      <c r="AF12" s="66" t="s">
        <v>25</v>
      </c>
      <c r="AG12" s="66" t="s">
        <v>25</v>
      </c>
      <c r="AH12" s="66" t="s">
        <v>25</v>
      </c>
      <c r="AI12" s="66" t="s">
        <v>25</v>
      </c>
      <c r="AJ12" s="66" t="s">
        <v>25</v>
      </c>
      <c r="AK12" s="66" t="s">
        <v>25</v>
      </c>
      <c r="AL12" s="66" t="s">
        <v>25</v>
      </c>
      <c r="AM12" s="66" t="s">
        <v>25</v>
      </c>
      <c r="AN12" s="66" t="s">
        <v>25</v>
      </c>
      <c r="AO12" s="66" t="s">
        <v>25</v>
      </c>
      <c r="AP12" s="69"/>
      <c r="AQ12" s="12"/>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ht="15" customHeight="1" x14ac:dyDescent="0.2">
      <c r="A13" s="60">
        <v>1</v>
      </c>
      <c r="B13" s="7"/>
      <c r="C13" s="70" t="s">
        <v>26</v>
      </c>
      <c r="D13" s="62">
        <v>300</v>
      </c>
      <c r="E13" s="63">
        <f>(D13*A13)*8</f>
        <v>2400</v>
      </c>
      <c r="F13" s="64">
        <f>C10/E13</f>
        <v>87.5</v>
      </c>
      <c r="G13" s="65">
        <f t="shared" si="0"/>
        <v>3.9772727272727271</v>
      </c>
      <c r="H13" s="8"/>
      <c r="I13" s="6"/>
      <c r="J13" s="6"/>
      <c r="K13" s="6"/>
      <c r="L13" s="6"/>
      <c r="M13" s="6"/>
      <c r="N13" s="6"/>
      <c r="O13" s="55"/>
      <c r="P13" s="55"/>
      <c r="Q13" s="56"/>
      <c r="R13" s="73" t="s">
        <v>17</v>
      </c>
      <c r="S13" s="73" t="s">
        <v>17</v>
      </c>
      <c r="T13" s="73" t="s">
        <v>17</v>
      </c>
      <c r="U13" s="73" t="s">
        <v>17</v>
      </c>
      <c r="V13" s="73" t="s">
        <v>17</v>
      </c>
      <c r="W13" s="73" t="s">
        <v>17</v>
      </c>
      <c r="X13" s="73" t="s">
        <v>17</v>
      </c>
      <c r="Y13" s="73" t="s">
        <v>17</v>
      </c>
      <c r="Z13" s="73" t="s">
        <v>17</v>
      </c>
      <c r="AA13" s="73" t="s">
        <v>17</v>
      </c>
      <c r="AB13" s="73" t="s">
        <v>17</v>
      </c>
      <c r="AC13" s="73" t="s">
        <v>17</v>
      </c>
      <c r="AD13" s="73" t="s">
        <v>17</v>
      </c>
      <c r="AE13" s="73" t="s">
        <v>17</v>
      </c>
      <c r="AF13" s="73" t="s">
        <v>17</v>
      </c>
      <c r="AG13" s="73" t="s">
        <v>17</v>
      </c>
      <c r="AH13" s="73" t="s">
        <v>17</v>
      </c>
      <c r="AI13" s="73" t="s">
        <v>17</v>
      </c>
      <c r="AJ13" s="73" t="s">
        <v>17</v>
      </c>
      <c r="AK13" s="73" t="s">
        <v>17</v>
      </c>
      <c r="AL13" s="73" t="s">
        <v>17</v>
      </c>
      <c r="AM13" s="73" t="s">
        <v>17</v>
      </c>
      <c r="AN13" s="73" t="s">
        <v>17</v>
      </c>
      <c r="AO13" s="73" t="s">
        <v>17</v>
      </c>
      <c r="AP13" s="47" t="s">
        <v>64</v>
      </c>
      <c r="AQ13" s="47" t="s">
        <v>65</v>
      </c>
      <c r="AR13" s="45"/>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ht="15" customHeight="1" x14ac:dyDescent="0.2">
      <c r="A14" s="60">
        <v>1</v>
      </c>
      <c r="B14" s="7"/>
      <c r="C14" s="74" t="s">
        <v>27</v>
      </c>
      <c r="D14" s="62">
        <v>300</v>
      </c>
      <c r="E14" s="63">
        <f>(D14*A14)*8</f>
        <v>2400</v>
      </c>
      <c r="F14" s="64">
        <f>C10/E14</f>
        <v>87.5</v>
      </c>
      <c r="G14" s="65">
        <f t="shared" si="0"/>
        <v>3.9772727272727271</v>
      </c>
      <c r="H14" s="8"/>
      <c r="I14" s="6"/>
      <c r="J14" s="6"/>
      <c r="K14" s="6"/>
      <c r="L14" s="6"/>
      <c r="M14" s="6"/>
      <c r="N14" s="6"/>
      <c r="O14" s="6"/>
      <c r="P14" s="6"/>
      <c r="Q14" s="6"/>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ht="15" customHeight="1" x14ac:dyDescent="0.2">
      <c r="A15" s="60">
        <v>1</v>
      </c>
      <c r="B15" s="7"/>
      <c r="C15" s="75" t="s">
        <v>28</v>
      </c>
      <c r="D15" s="62">
        <v>125</v>
      </c>
      <c r="E15" s="63">
        <f>(D15*A15)*8</f>
        <v>1000</v>
      </c>
      <c r="F15" s="64">
        <f>G10/E15</f>
        <v>21</v>
      </c>
      <c r="G15" s="65">
        <f t="shared" si="0"/>
        <v>0.95454545454545459</v>
      </c>
      <c r="H15" s="8"/>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5" customHeight="1" x14ac:dyDescent="0.2">
      <c r="A16" s="6"/>
      <c r="B16" s="6"/>
      <c r="C16" s="30"/>
      <c r="D16" s="30"/>
      <c r="E16" s="76" t="s">
        <v>29</v>
      </c>
      <c r="F16" s="64">
        <f>F12+F15</f>
        <v>108.5</v>
      </c>
      <c r="G16" s="77">
        <f t="shared" si="0"/>
        <v>4.9318181818181817</v>
      </c>
      <c r="H16" s="8"/>
      <c r="I16" s="6"/>
      <c r="J16" s="6"/>
      <c r="K16" s="6"/>
      <c r="L16" s="6"/>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ht="15" customHeight="1" x14ac:dyDescent="0.2">
      <c r="A17" s="6"/>
      <c r="B17" s="6"/>
      <c r="C17" s="6"/>
      <c r="D17" s="6"/>
      <c r="E17" s="78" t="s">
        <v>30</v>
      </c>
      <c r="F17" s="64">
        <f>F16+2</f>
        <v>110.5</v>
      </c>
      <c r="G17" s="77">
        <f t="shared" si="0"/>
        <v>5.0227272727272725</v>
      </c>
      <c r="H17" s="8"/>
      <c r="I17" s="123" t="s">
        <v>66</v>
      </c>
      <c r="J17" s="6"/>
      <c r="K17" s="6"/>
      <c r="L17" s="46"/>
      <c r="M17" s="124" t="s">
        <v>67</v>
      </c>
      <c r="N17" s="124" t="s">
        <v>67</v>
      </c>
      <c r="O17" s="124" t="s">
        <v>67</v>
      </c>
      <c r="P17" s="124" t="s">
        <v>67</v>
      </c>
      <c r="Q17" s="124" t="s">
        <v>67</v>
      </c>
      <c r="R17" s="124" t="s">
        <v>67</v>
      </c>
      <c r="S17" s="124" t="s">
        <v>67</v>
      </c>
      <c r="T17" s="124" t="s">
        <v>67</v>
      </c>
      <c r="U17" s="124" t="s">
        <v>67</v>
      </c>
      <c r="V17" s="124" t="s">
        <v>67</v>
      </c>
      <c r="W17" s="124" t="s">
        <v>67</v>
      </c>
      <c r="X17" s="124" t="s">
        <v>67</v>
      </c>
      <c r="Y17" s="124" t="s">
        <v>67</v>
      </c>
      <c r="Z17" s="124" t="s">
        <v>67</v>
      </c>
      <c r="AA17" s="124" t="s">
        <v>67</v>
      </c>
      <c r="AB17" s="124" t="s">
        <v>67</v>
      </c>
      <c r="AC17" s="124" t="s">
        <v>67</v>
      </c>
      <c r="AD17" s="124" t="s">
        <v>67</v>
      </c>
      <c r="AE17" s="124" t="s">
        <v>67</v>
      </c>
      <c r="AF17" s="124" t="s">
        <v>67</v>
      </c>
      <c r="AG17" s="124" t="s">
        <v>67</v>
      </c>
      <c r="AH17" s="124" t="s">
        <v>67</v>
      </c>
      <c r="AI17" s="124" t="s">
        <v>67</v>
      </c>
      <c r="AJ17" s="124" t="s">
        <v>67</v>
      </c>
      <c r="AK17" s="124" t="s">
        <v>67</v>
      </c>
      <c r="AL17" s="124" t="s">
        <v>67</v>
      </c>
      <c r="AM17" s="124" t="s">
        <v>67</v>
      </c>
      <c r="AN17" s="124" t="s">
        <v>67</v>
      </c>
      <c r="AO17" s="124" t="s">
        <v>67</v>
      </c>
      <c r="AP17" s="124" t="s">
        <v>67</v>
      </c>
      <c r="AQ17" s="124" t="s">
        <v>67</v>
      </c>
      <c r="AR17" s="45"/>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ht="15" customHeight="1" x14ac:dyDescent="0.2">
      <c r="A18" s="6"/>
      <c r="B18" s="6"/>
      <c r="C18" s="6"/>
      <c r="D18" s="6"/>
      <c r="E18" s="79"/>
      <c r="F18" s="80"/>
      <c r="G18" s="81"/>
      <c r="H18" s="6"/>
      <c r="I18" s="6"/>
      <c r="J18" s="6"/>
      <c r="K18" s="6"/>
      <c r="L18" s="6"/>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ht="15" customHeight="1" x14ac:dyDescent="0.2">
      <c r="A19" s="6"/>
      <c r="B19" s="6"/>
      <c r="C19" s="6"/>
      <c r="D19" s="6"/>
      <c r="E19" s="6"/>
      <c r="F19" s="82">
        <f>F12+F15</f>
        <v>108.5</v>
      </c>
      <c r="G19" s="82">
        <f>F19/22</f>
        <v>4.9318181818181817</v>
      </c>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ht="15" customHeight="1" x14ac:dyDescent="0.2">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ht="15" customHeight="1" x14ac:dyDescent="0.2">
      <c r="A21" s="6"/>
      <c r="B21" s="6"/>
      <c r="C21" s="6"/>
      <c r="D21" s="6"/>
      <c r="E21" s="6"/>
      <c r="F21" s="9"/>
      <c r="G21" s="9"/>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ht="15" customHeight="1" x14ac:dyDescent="0.2">
      <c r="A22" s="6"/>
      <c r="B22" s="6"/>
      <c r="C22" s="125" t="s">
        <v>68</v>
      </c>
      <c r="D22" s="6"/>
      <c r="E22" s="7"/>
      <c r="F22" s="91" t="s">
        <v>69</v>
      </c>
      <c r="G22" s="91" t="s">
        <v>70</v>
      </c>
      <c r="H22" s="8"/>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ht="15" customHeight="1" x14ac:dyDescent="0.2">
      <c r="A23" s="6"/>
      <c r="B23" s="6"/>
      <c r="C23" s="123" t="s">
        <v>71</v>
      </c>
      <c r="D23" s="6"/>
      <c r="E23" s="7"/>
      <c r="F23" s="126" t="s">
        <v>24</v>
      </c>
      <c r="G23" s="127">
        <v>2400</v>
      </c>
      <c r="H23" s="8"/>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5" customHeight="1" x14ac:dyDescent="0.2">
      <c r="A24" s="6"/>
      <c r="B24" s="6"/>
      <c r="C24" s="123" t="s">
        <v>72</v>
      </c>
      <c r="D24" s="6"/>
      <c r="E24" s="7"/>
      <c r="F24" s="128" t="s">
        <v>26</v>
      </c>
      <c r="G24" s="127">
        <v>2400</v>
      </c>
      <c r="H24" s="8"/>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ht="15" customHeight="1" x14ac:dyDescent="0.2">
      <c r="A25" s="6"/>
      <c r="B25" s="6"/>
      <c r="C25" s="123" t="s">
        <v>73</v>
      </c>
      <c r="D25" s="6"/>
      <c r="E25" s="7"/>
      <c r="F25" s="129" t="s">
        <v>27</v>
      </c>
      <c r="G25" s="127">
        <v>2400</v>
      </c>
      <c r="H25" s="8"/>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ht="15" customHeight="1" x14ac:dyDescent="0.2">
      <c r="A26" s="6"/>
      <c r="B26" s="6"/>
      <c r="C26" s="123" t="s">
        <v>74</v>
      </c>
      <c r="D26" s="6"/>
      <c r="E26" s="6"/>
      <c r="F26" s="130"/>
      <c r="G26" s="130"/>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ht="15" customHeight="1" x14ac:dyDescent="0.2">
      <c r="A27" s="6"/>
      <c r="B27" s="6"/>
      <c r="C27" s="6"/>
      <c r="D27" s="6"/>
      <c r="E27" s="7"/>
      <c r="F27" s="91" t="s">
        <v>75</v>
      </c>
      <c r="G27" s="91" t="s">
        <v>76</v>
      </c>
      <c r="H27" s="8"/>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ht="15" customHeight="1" x14ac:dyDescent="0.2">
      <c r="A28" s="6"/>
      <c r="B28" s="6"/>
      <c r="C28" s="6"/>
      <c r="D28" s="6"/>
      <c r="E28" s="7"/>
      <c r="F28" s="127">
        <v>5</v>
      </c>
      <c r="G28" s="127">
        <v>31</v>
      </c>
      <c r="H28" s="8"/>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ht="15" customHeight="1" x14ac:dyDescent="0.2">
      <c r="A29" s="6"/>
      <c r="B29" s="6"/>
      <c r="C29" s="123" t="s">
        <v>77</v>
      </c>
      <c r="D29" s="6"/>
      <c r="E29" s="7"/>
      <c r="F29" s="131"/>
      <c r="G29" s="132"/>
      <c r="H29" s="8"/>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ht="15.75" customHeight="1" x14ac:dyDescent="0.2">
      <c r="A30" s="6"/>
      <c r="B30" s="6"/>
      <c r="C30" s="123" t="s">
        <v>78</v>
      </c>
      <c r="D30" s="6"/>
      <c r="E30" s="6"/>
      <c r="F30" s="30"/>
      <c r="G30" s="30"/>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ht="15" customHeight="1" x14ac:dyDescent="0.2">
      <c r="A31" s="6"/>
      <c r="B31" s="6"/>
      <c r="C31" s="123" t="s">
        <v>79</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ht="15" customHeight="1" x14ac:dyDescent="0.2">
      <c r="A32" s="6"/>
      <c r="B32" s="6"/>
      <c r="C32" s="123" t="s">
        <v>80</v>
      </c>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sheetData>
  <mergeCells count="15">
    <mergeCell ref="IQ3:IU3"/>
    <mergeCell ref="C4:G4"/>
    <mergeCell ref="C8:G8"/>
    <mergeCell ref="DQ3:EL3"/>
    <mergeCell ref="EM3:FH3"/>
    <mergeCell ref="FI3:GB3"/>
    <mergeCell ref="GC3:GY3"/>
    <mergeCell ref="GZ3:HS3"/>
    <mergeCell ref="HT3:IP3"/>
    <mergeCell ref="C3:G3"/>
    <mergeCell ref="L3:AF3"/>
    <mergeCell ref="AG3:BC3"/>
    <mergeCell ref="BD3:BY3"/>
    <mergeCell ref="BZ3:CT3"/>
    <mergeCell ref="CU3:DP3"/>
  </mergeCells>
  <pageMargins left="0.7" right="0.7" top="0.75" bottom="0.75" header="0.3" footer="0.3"/>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Export Summary</vt:lpstr>
      <vt:lpstr>Segesa</vt:lpstr>
      <vt:lpstr>Sheet1</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Jose Ortega</cp:lastModifiedBy>
  <dcterms:created xsi:type="dcterms:W3CDTF">2019-08-05T15:33:53Z</dcterms:created>
  <dcterms:modified xsi:type="dcterms:W3CDTF">2019-12-04T19:34:56Z</dcterms:modified>
</cp:coreProperties>
</file>