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3"/>
  <workbookPr autoCompressPictures="0"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Salica/"/>
    </mc:Choice>
  </mc:AlternateContent>
  <xr:revisionPtr revIDLastSave="0" documentId="10_ncr:8100000_{F58741DB-6FDC-DA46-999C-59467648950C}" xr6:coauthVersionLast="34" xr6:coauthVersionMax="34" xr10:uidLastSave="{00000000-0000-0000-0000-000000000000}"/>
  <bookViews>
    <workbookView xWindow="40" yWindow="460" windowWidth="28760" windowHeight="16660" activeTab="1" xr2:uid="{00000000-000D-0000-FFFF-FFFF00000000}"/>
  </bookViews>
  <sheets>
    <sheet name="GMO" sheetId="8" r:id="rId1"/>
    <sheet name="Sheet1" sheetId="9" r:id="rId2"/>
    <sheet name="Hoja1" sheetId="6" state="hidden" r:id="rId3"/>
  </sheets>
  <calcPr calcId="162913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9" i="9" l="1"/>
  <c r="N5" i="9"/>
  <c r="N4" i="9"/>
  <c r="J27" i="9"/>
  <c r="K31" i="9" l="1"/>
  <c r="J28" i="9"/>
  <c r="K27" i="9" s="1"/>
  <c r="C7" i="9" l="1"/>
  <c r="C10" i="9" s="1"/>
  <c r="E12" i="8"/>
  <c r="F12" i="8"/>
  <c r="E15" i="8"/>
  <c r="F15" i="8" s="1"/>
  <c r="G15" i="8" s="1"/>
  <c r="H14" i="9"/>
  <c r="K8" i="9"/>
  <c r="K4" i="9"/>
  <c r="K6" i="9" s="1"/>
  <c r="K9" i="9"/>
  <c r="E14" i="8"/>
  <c r="F14" i="8" s="1"/>
  <c r="G14" i="8" s="1"/>
  <c r="E13" i="8"/>
  <c r="F13" i="8" s="1"/>
  <c r="G13" i="8" s="1"/>
  <c r="E15" i="6"/>
  <c r="F15" i="6"/>
  <c r="G15" i="6" s="1"/>
  <c r="E14" i="6"/>
  <c r="F14" i="6"/>
  <c r="G14" i="6"/>
  <c r="E13" i="6"/>
  <c r="F13" i="6"/>
  <c r="G13" i="6"/>
  <c r="E12" i="6"/>
  <c r="F12" i="6" s="1"/>
  <c r="G10" i="6"/>
  <c r="A10" i="6"/>
  <c r="D33" i="9" l="1"/>
  <c r="L19" i="9"/>
  <c r="C13" i="9"/>
  <c r="L15" i="9"/>
  <c r="F16" i="8"/>
  <c r="F17" i="8" s="1"/>
  <c r="G12" i="8"/>
  <c r="G6" i="9"/>
  <c r="F19" i="6"/>
  <c r="G19" i="6" s="1"/>
  <c r="F16" i="6"/>
  <c r="G12" i="6"/>
  <c r="K5" i="9"/>
  <c r="K7" i="9"/>
  <c r="G16" i="8" l="1"/>
  <c r="H6" i="9"/>
  <c r="H8" i="9" s="1"/>
  <c r="G17" i="8"/>
  <c r="K10" i="9"/>
  <c r="K11" i="9" s="1"/>
  <c r="G16" i="6"/>
  <c r="F17" i="6"/>
  <c r="G17" i="6" s="1"/>
  <c r="H10" i="9" l="1"/>
  <c r="C14" i="9"/>
  <c r="C15" i="9" s="1"/>
</calcChain>
</file>

<file path=xl/sharedStrings.xml><?xml version="1.0" encoding="utf-8"?>
<sst xmlns="http://schemas.openxmlformats.org/spreadsheetml/2006/main" count="800" uniqueCount="73">
  <si>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</si>
  <si>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</si>
  <si>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</si>
  <si>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</si>
  <si>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</si>
  <si>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</si>
  <si>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</si>
  <si>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</si>
  <si>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</si>
  <si>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</si>
  <si>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</si>
  <si>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</si>
  <si>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</si>
  <si>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</si>
  <si>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</si>
  <si>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</si>
  <si>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</si>
  <si>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</si>
  <si>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</si>
  <si>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</si>
  <si>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</si>
  <si>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</si>
  <si>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</si>
  <si>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</si>
  <si>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</si>
  <si>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</si>
  <si>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</si>
  <si>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</si>
  <si>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</si>
  <si>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</si>
  <si>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</si>
  <si>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</si>
  <si>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</si>
  <si>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</si>
  <si>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</si>
  <si>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</si>
  <si>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</si>
  <si>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</si>
  <si>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</si>
  <si>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</si>
  <si>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</si>
  <si>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</si>
  <si>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</si>
  <si>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</si>
  <si>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</si>
  <si>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</si>
  <si>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</si>
  <si>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</si>
  <si>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Contenedor</t>
  </si>
  <si>
    <t>Aprox</t>
  </si>
  <si>
    <t>Proyecto Completo</t>
  </si>
  <si>
    <t>Rend x día</t>
  </si>
  <si>
    <t>Cant días</t>
  </si>
  <si>
    <t>Img x Contenedor</t>
  </si>
  <si>
    <t>3ero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</si>
  <si>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</si>
  <si>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</si>
  <si>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</si>
  <si>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</si>
  <si>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</si>
  <si>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</si>
  <si>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</si>
  <si>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</si>
  <si>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</si>
  <si>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</si>
  <si>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</si>
  <si>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</si>
  <si>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</si>
  <si>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</si>
  <si>
    <t>Scanner</t>
  </si>
  <si>
    <t>Insumos</t>
  </si>
  <si>
    <t>Comision</t>
  </si>
  <si>
    <t>Contingentess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</si>
</sst>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87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6" fillId="4" borderId="5" xfId="0" applyFont="1" applyFill="1" applyBorder="1"/>
    <xf numFmtId="0" fontId="7" fillId="5" borderId="5" xfId="0" applyFont="1" applyFill="1" applyBorder="1" applyAlignment="1">
      <alignment horizontal="center"/>
    </xf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0" fillId="0" borderId="0" xfId="0" applyFont="1" applyFill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</cellXfs>
  <cellStyles count="6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A4309AA-0565-4CCD-9BA8-B29A114808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G32"/>
  <sheetViews>
    <sheetView zoomScale="95" zoomScaleNormal="95" zoomScalePageLayoutView="95" workbookViewId="0">
      <selection activeCell="A16" sqref="A16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82" t="s">
        <v>18</v>
      </c>
      <c r="D3" s="82"/>
      <c r="E3" s="82"/>
      <c r="F3" s="82"/>
      <c r="G3" s="82"/>
      <c r="H3" s="2"/>
      <c r="I3" s="2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  <c r="CN3" s="84"/>
      <c r="CO3" s="84"/>
      <c r="CP3" s="84"/>
      <c r="CQ3" s="84"/>
      <c r="CR3" s="84"/>
      <c r="CS3" s="84"/>
      <c r="CT3" s="84"/>
      <c r="CU3" s="84"/>
      <c r="CV3" s="84"/>
      <c r="CW3" s="84"/>
      <c r="CX3" s="84"/>
      <c r="CY3" s="84"/>
      <c r="CZ3" s="84"/>
      <c r="DA3" s="84"/>
      <c r="DB3" s="84"/>
      <c r="DC3" s="84"/>
      <c r="DD3" s="84"/>
      <c r="DE3" s="84"/>
      <c r="DF3" s="84"/>
      <c r="DG3" s="84"/>
      <c r="DH3" s="84"/>
      <c r="DI3" s="84"/>
      <c r="DJ3" s="84"/>
      <c r="DK3" s="84"/>
      <c r="DL3" s="84"/>
      <c r="DM3" s="84"/>
      <c r="DN3" s="84"/>
      <c r="DO3" s="84"/>
      <c r="DP3" s="84"/>
      <c r="DQ3" s="84"/>
      <c r="DR3" s="84"/>
      <c r="DS3" s="84"/>
      <c r="DT3" s="84"/>
      <c r="DU3" s="84"/>
      <c r="DV3" s="84"/>
      <c r="DW3" s="84"/>
      <c r="DX3" s="84"/>
      <c r="DY3" s="84"/>
      <c r="DZ3" s="84"/>
      <c r="EA3" s="84"/>
      <c r="EB3" s="84"/>
      <c r="EC3" s="84"/>
      <c r="ED3" s="84"/>
      <c r="EE3" s="84"/>
      <c r="EF3" s="84"/>
      <c r="EG3" s="84"/>
      <c r="EH3" s="84"/>
      <c r="EI3" s="84"/>
      <c r="EJ3" s="84"/>
      <c r="EK3" s="84"/>
      <c r="EL3" s="84"/>
      <c r="EM3" s="80"/>
      <c r="EN3" s="81"/>
      <c r="EO3" s="81"/>
      <c r="EP3" s="81"/>
      <c r="EQ3" s="81"/>
      <c r="ER3" s="81"/>
      <c r="ES3" s="81"/>
      <c r="ET3" s="81"/>
      <c r="EU3" s="81"/>
      <c r="EV3" s="81"/>
      <c r="EW3" s="81"/>
      <c r="EX3" s="81"/>
      <c r="EY3" s="81"/>
      <c r="EZ3" s="81"/>
      <c r="FA3" s="81"/>
      <c r="FB3" s="81"/>
      <c r="FC3" s="81"/>
      <c r="FD3" s="81"/>
      <c r="FE3" s="81"/>
      <c r="FF3" s="81"/>
      <c r="FG3" s="81"/>
      <c r="FH3" s="81"/>
      <c r="FI3" s="80"/>
      <c r="FJ3" s="81"/>
      <c r="FK3" s="81"/>
      <c r="FL3" s="81"/>
      <c r="FM3" s="81"/>
      <c r="FN3" s="81"/>
      <c r="FO3" s="81"/>
      <c r="FP3" s="81"/>
      <c r="FQ3" s="81"/>
      <c r="FR3" s="81"/>
      <c r="FS3" s="81"/>
      <c r="FT3" s="81"/>
      <c r="FU3" s="81"/>
      <c r="FV3" s="81"/>
      <c r="FW3" s="81"/>
      <c r="FX3" s="81"/>
      <c r="FY3" s="81"/>
      <c r="FZ3" s="81"/>
      <c r="GA3" s="81"/>
      <c r="GB3" s="81"/>
      <c r="GC3" s="80"/>
      <c r="GD3" s="81"/>
      <c r="GE3" s="81"/>
      <c r="GF3" s="81"/>
      <c r="GG3" s="81"/>
      <c r="GH3" s="81"/>
      <c r="GI3" s="81"/>
      <c r="GJ3" s="81"/>
      <c r="GK3" s="81"/>
      <c r="GL3" s="81"/>
      <c r="GM3" s="81"/>
      <c r="GN3" s="81"/>
      <c r="GO3" s="81"/>
      <c r="GP3" s="81"/>
      <c r="GQ3" s="81"/>
      <c r="GR3" s="81"/>
      <c r="GS3" s="81"/>
      <c r="GT3" s="81"/>
      <c r="GU3" s="81"/>
      <c r="GV3" s="81"/>
      <c r="GW3" s="81"/>
      <c r="GX3" s="81"/>
      <c r="GY3" s="81"/>
      <c r="GZ3" s="80"/>
      <c r="HA3" s="81"/>
      <c r="HB3" s="81"/>
      <c r="HC3" s="81"/>
      <c r="HD3" s="81"/>
      <c r="HE3" s="81"/>
      <c r="HF3" s="81"/>
      <c r="HG3" s="81"/>
      <c r="HH3" s="81"/>
      <c r="HI3" s="81"/>
      <c r="HJ3" s="81"/>
      <c r="HK3" s="81"/>
      <c r="HL3" s="81"/>
      <c r="HM3" s="81"/>
      <c r="HN3" s="81"/>
      <c r="HO3" s="81"/>
      <c r="HP3" s="81"/>
      <c r="HQ3" s="81"/>
      <c r="HR3" s="81"/>
      <c r="HS3" s="81"/>
      <c r="HT3" s="80"/>
      <c r="HU3" s="81"/>
      <c r="HV3" s="81"/>
      <c r="HW3" s="81"/>
      <c r="HX3" s="81"/>
      <c r="HY3" s="81"/>
      <c r="HZ3" s="81"/>
      <c r="IA3" s="81"/>
      <c r="IB3" s="81"/>
      <c r="IC3" s="81"/>
      <c r="ID3" s="81"/>
      <c r="IE3" s="81"/>
      <c r="IF3" s="81"/>
      <c r="IG3" s="81"/>
      <c r="IH3" s="81"/>
      <c r="II3" s="81"/>
      <c r="IJ3" s="81"/>
      <c r="IK3" s="81"/>
      <c r="IL3" s="81"/>
      <c r="IM3" s="81"/>
      <c r="IN3" s="81"/>
      <c r="IO3" s="81"/>
      <c r="IP3" s="81"/>
      <c r="IQ3" s="80"/>
      <c r="IR3" s="81"/>
      <c r="IS3" s="81"/>
      <c r="IT3" s="81"/>
      <c r="IU3" s="81"/>
      <c r="IV3" s="81"/>
      <c r="IW3" s="81"/>
      <c r="IX3" s="81"/>
      <c r="IY3" s="81"/>
      <c r="IZ3" s="81"/>
      <c r="JA3" s="81"/>
      <c r="JB3" s="81"/>
      <c r="JC3" s="81"/>
      <c r="JD3" s="81"/>
      <c r="JE3" s="81"/>
      <c r="JF3" s="81"/>
      <c r="JG3" s="81"/>
      <c r="JH3" s="81"/>
      <c r="JI3" s="81"/>
      <c r="JJ3" s="81"/>
      <c r="JK3" s="81"/>
      <c r="JL3" s="81"/>
      <c r="JM3" s="81"/>
      <c r="JN3" s="81"/>
      <c r="JO3" s="81"/>
      <c r="JP3" s="81"/>
      <c r="JQ3" s="81"/>
      <c r="JR3" s="81"/>
      <c r="JS3" s="81"/>
      <c r="JT3" s="81"/>
      <c r="JU3" s="81"/>
      <c r="JV3" s="81"/>
      <c r="JW3" s="81"/>
      <c r="JX3" s="81"/>
      <c r="JY3" s="81"/>
      <c r="JZ3" s="81"/>
      <c r="KA3" s="81"/>
      <c r="KB3" s="81"/>
      <c r="KC3" s="81"/>
      <c r="KD3" s="81"/>
      <c r="KE3" s="81"/>
      <c r="KF3" s="81"/>
      <c r="KG3" s="81"/>
    </row>
    <row r="4" spans="1:293" ht="19" x14ac:dyDescent="0.25">
      <c r="C4" s="82"/>
      <c r="D4" s="82"/>
      <c r="E4" s="82"/>
      <c r="F4" s="82"/>
      <c r="G4" s="82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55">
        <v>2</v>
      </c>
      <c r="BD4" s="57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3">
        <v>29</v>
      </c>
      <c r="BY4" s="3">
        <v>30</v>
      </c>
      <c r="BZ4" s="3">
        <v>2</v>
      </c>
      <c r="CA4" s="3">
        <v>3</v>
      </c>
      <c r="CB4" s="3">
        <v>4</v>
      </c>
      <c r="CC4" s="3">
        <v>5</v>
      </c>
      <c r="CD4" s="3">
        <v>6</v>
      </c>
      <c r="CE4" s="3">
        <v>9</v>
      </c>
      <c r="CF4" s="3">
        <v>10</v>
      </c>
      <c r="CG4" s="3">
        <v>11</v>
      </c>
      <c r="CH4" s="3">
        <v>12</v>
      </c>
      <c r="CI4" s="3">
        <v>13</v>
      </c>
      <c r="CJ4" s="3">
        <v>16</v>
      </c>
      <c r="CK4" s="3">
        <v>17</v>
      </c>
      <c r="CL4" s="3">
        <v>18</v>
      </c>
      <c r="CM4" s="3">
        <v>19</v>
      </c>
      <c r="CN4" s="3">
        <v>20</v>
      </c>
      <c r="CO4" s="3">
        <v>23</v>
      </c>
      <c r="CP4" s="3">
        <v>24</v>
      </c>
      <c r="CQ4" s="3">
        <v>25</v>
      </c>
      <c r="CR4" s="3">
        <v>26</v>
      </c>
      <c r="CS4" s="3">
        <v>27</v>
      </c>
      <c r="CT4" s="3">
        <v>30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56" t="s">
        <v>13</v>
      </c>
      <c r="BD5" s="58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14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14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14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14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4"/>
      <c r="D6" s="6"/>
    </row>
    <row r="8" spans="1:293" ht="18.75" customHeight="1" thickBot="1" x14ac:dyDescent="0.3">
      <c r="C8" s="83"/>
      <c r="D8" s="83"/>
      <c r="E8" s="83"/>
      <c r="F8" s="83"/>
      <c r="G8" s="83"/>
    </row>
    <row r="9" spans="1:293" ht="15.75" customHeight="1" thickBot="1" x14ac:dyDescent="0.25">
      <c r="A9" s="8" t="s">
        <v>0</v>
      </c>
      <c r="C9" s="27" t="s">
        <v>1</v>
      </c>
      <c r="D9" s="27" t="s">
        <v>2</v>
      </c>
      <c r="E9" s="29"/>
      <c r="F9" s="29" t="s">
        <v>3</v>
      </c>
      <c r="G9" s="27" t="s">
        <v>4</v>
      </c>
      <c r="I9" s="26"/>
    </row>
    <row r="10" spans="1:293" ht="16" thickBot="1" x14ac:dyDescent="0.25">
      <c r="A10" s="52">
        <v>7</v>
      </c>
      <c r="C10" s="28">
        <v>250000</v>
      </c>
      <c r="D10" s="28">
        <v>250000</v>
      </c>
      <c r="E10" s="30"/>
      <c r="F10" s="31">
        <v>250000</v>
      </c>
      <c r="G10" s="32">
        <v>250000</v>
      </c>
      <c r="I10" s="26"/>
      <c r="CA10" s="33" t="s">
        <v>19</v>
      </c>
      <c r="CB10" s="33" t="s">
        <v>19</v>
      </c>
      <c r="CC10" s="33" t="s">
        <v>19</v>
      </c>
      <c r="CD10" s="33" t="s">
        <v>19</v>
      </c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59"/>
      <c r="CQ10" s="59"/>
      <c r="CR10" s="59"/>
      <c r="CS10" s="59"/>
      <c r="CT10" s="59"/>
      <c r="CU10" s="59"/>
      <c r="CV10" s="59"/>
      <c r="CW10" s="59"/>
      <c r="CX10" s="59"/>
      <c r="CY10" s="59"/>
      <c r="CZ10" s="59"/>
      <c r="DA10" s="16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6"/>
      <c r="CA11" s="35" t="s">
        <v>20</v>
      </c>
      <c r="CB11" s="35" t="s">
        <v>20</v>
      </c>
      <c r="CC11" s="35" t="s">
        <v>20</v>
      </c>
      <c r="CD11" s="35" t="s">
        <v>20</v>
      </c>
      <c r="CE11" s="59"/>
      <c r="CF11" s="59"/>
      <c r="CG11" s="59"/>
      <c r="CH11" s="59"/>
      <c r="CI11" s="59"/>
      <c r="CJ11" s="59"/>
      <c r="CK11" s="59"/>
      <c r="CL11" s="59"/>
      <c r="CM11" s="59"/>
      <c r="CN11" s="59"/>
      <c r="CO11" s="59"/>
      <c r="CP11" s="59"/>
      <c r="CQ11" s="59"/>
      <c r="CR11" s="59"/>
      <c r="CS11" s="59"/>
      <c r="CT11" s="59"/>
      <c r="CU11" s="59"/>
      <c r="CV11" s="59"/>
      <c r="CW11" s="59"/>
      <c r="CX11" s="59"/>
      <c r="CY11" s="59"/>
      <c r="CZ11" s="59"/>
      <c r="DA11" s="59"/>
    </row>
    <row r="12" spans="1:293" x14ac:dyDescent="0.2">
      <c r="A12" s="38">
        <v>4</v>
      </c>
      <c r="C12" s="12" t="s">
        <v>9</v>
      </c>
      <c r="D12" s="45">
        <v>250</v>
      </c>
      <c r="E12" s="46">
        <f>(D12*A12)*8</f>
        <v>8000</v>
      </c>
      <c r="F12" s="13">
        <f>C10/E12</f>
        <v>31.25</v>
      </c>
      <c r="G12" s="25">
        <f>F12/22</f>
        <v>1.4204545454545454</v>
      </c>
      <c r="I12" s="26"/>
      <c r="CA12" s="36" t="s">
        <v>21</v>
      </c>
      <c r="CB12" s="36" t="s">
        <v>21</v>
      </c>
      <c r="CC12" s="36" t="s">
        <v>21</v>
      </c>
      <c r="CD12" s="36" t="s">
        <v>21</v>
      </c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  <c r="CP12" s="59"/>
      <c r="CQ12" s="59"/>
      <c r="CR12" s="59"/>
      <c r="CS12" s="59"/>
      <c r="CT12" s="59"/>
      <c r="CU12" s="59"/>
      <c r="CV12" s="59"/>
      <c r="CW12" s="59"/>
      <c r="CX12" s="59"/>
      <c r="CY12" s="59"/>
      <c r="CZ12" s="59"/>
      <c r="DA12" s="59"/>
    </row>
    <row r="13" spans="1:293" x14ac:dyDescent="0.2">
      <c r="A13" s="38">
        <v>4</v>
      </c>
      <c r="C13" s="14" t="s">
        <v>24</v>
      </c>
      <c r="D13" s="45">
        <v>250</v>
      </c>
      <c r="E13" s="46">
        <f>(D13*A13)*8</f>
        <v>8000</v>
      </c>
      <c r="F13" s="13">
        <f>C10/E13</f>
        <v>31.25</v>
      </c>
      <c r="G13" s="25">
        <f>F13/22</f>
        <v>1.4204545454545454</v>
      </c>
      <c r="H13" s="51"/>
      <c r="I13" s="26"/>
      <c r="CD13" s="59"/>
      <c r="CE13" s="53" t="s">
        <v>23</v>
      </c>
      <c r="CF13" s="59"/>
      <c r="CG13" s="59"/>
      <c r="CH13" s="59"/>
      <c r="CI13" s="59"/>
      <c r="CJ13" s="59"/>
      <c r="CK13" s="59"/>
      <c r="CL13" s="59"/>
      <c r="CM13" s="59"/>
      <c r="CN13" s="59"/>
      <c r="CO13" s="59"/>
      <c r="CP13" s="59"/>
      <c r="CQ13" s="59"/>
      <c r="CR13" s="59"/>
      <c r="CS13" s="59"/>
      <c r="CT13" s="59"/>
      <c r="CU13" s="59"/>
      <c r="CV13" s="59"/>
      <c r="CW13" s="59"/>
      <c r="CX13" s="59"/>
      <c r="CY13" s="59"/>
      <c r="CZ13" s="59"/>
      <c r="DA13" s="59"/>
      <c r="DB13" s="59"/>
      <c r="DC13" s="59"/>
    </row>
    <row r="14" spans="1:293" x14ac:dyDescent="0.2">
      <c r="A14" s="38">
        <v>4</v>
      </c>
      <c r="C14" s="15" t="s">
        <v>10</v>
      </c>
      <c r="D14" s="45">
        <v>250</v>
      </c>
      <c r="E14" s="46">
        <f>(D14*A14)*8</f>
        <v>8000</v>
      </c>
      <c r="F14" s="13">
        <f>C10/E14</f>
        <v>31.25</v>
      </c>
      <c r="G14" s="25">
        <f t="shared" ref="G14" si="0">F14/22</f>
        <v>1.4204545454545454</v>
      </c>
    </row>
    <row r="15" spans="1:293" x14ac:dyDescent="0.2">
      <c r="A15" s="44">
        <v>4</v>
      </c>
      <c r="C15" s="48" t="s">
        <v>35</v>
      </c>
      <c r="D15" s="45">
        <v>100</v>
      </c>
      <c r="E15" s="46">
        <f>(D15*A15)*8</f>
        <v>3200</v>
      </c>
      <c r="F15" s="47">
        <f>G10/E15</f>
        <v>78.125</v>
      </c>
      <c r="G15" s="49">
        <f>F15/22</f>
        <v>3.5511363636363638</v>
      </c>
      <c r="J15" s="16"/>
      <c r="K15" s="16"/>
    </row>
    <row r="16" spans="1:293" x14ac:dyDescent="0.2">
      <c r="A16" s="44"/>
      <c r="E16" s="17" t="s">
        <v>8</v>
      </c>
      <c r="F16" s="18">
        <f>F12+F15</f>
        <v>109.375</v>
      </c>
      <c r="G16" s="19">
        <f>F16/22</f>
        <v>4.9715909090909092</v>
      </c>
      <c r="H16" s="26"/>
      <c r="I16" s="26"/>
      <c r="J16" s="16"/>
      <c r="K16" s="16"/>
    </row>
    <row r="17" spans="3:43" x14ac:dyDescent="0.2">
      <c r="E17" s="20" t="s">
        <v>11</v>
      </c>
      <c r="F17" s="13">
        <f>F16+2</f>
        <v>111.375</v>
      </c>
      <c r="G17" s="21">
        <f>F17/22</f>
        <v>5.0625</v>
      </c>
      <c r="I17" s="2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</row>
    <row r="18" spans="3:43" x14ac:dyDescent="0.2">
      <c r="E18" s="20"/>
      <c r="F18" s="22"/>
      <c r="G18" s="23"/>
      <c r="I18" s="26"/>
    </row>
    <row r="19" spans="3:43" ht="15" customHeight="1" x14ac:dyDescent="0.2">
      <c r="F19" s="54"/>
      <c r="G19" s="54"/>
    </row>
    <row r="20" spans="3:43" ht="15" customHeight="1" x14ac:dyDescent="0.2"/>
    <row r="22" spans="3:43" x14ac:dyDescent="0.2">
      <c r="C22" s="20"/>
      <c r="F22" s="44"/>
      <c r="G22" s="44"/>
    </row>
    <row r="23" spans="3:43" x14ac:dyDescent="0.2">
      <c r="C23" s="26"/>
      <c r="F23" s="61"/>
      <c r="G23" s="62"/>
    </row>
    <row r="24" spans="3:43" x14ac:dyDescent="0.2">
      <c r="C24" s="26"/>
      <c r="F24" s="61"/>
      <c r="G24" s="62"/>
    </row>
    <row r="25" spans="3:43" x14ac:dyDescent="0.2">
      <c r="C25" s="26"/>
      <c r="F25" s="61"/>
      <c r="G25" s="62"/>
    </row>
    <row r="26" spans="3:43" x14ac:dyDescent="0.2">
      <c r="C26" s="26"/>
      <c r="F26" s="60"/>
      <c r="G26" s="60"/>
    </row>
    <row r="27" spans="3:43" x14ac:dyDescent="0.2">
      <c r="F27" s="44"/>
      <c r="G27" s="44"/>
    </row>
    <row r="28" spans="3:43" x14ac:dyDescent="0.2">
      <c r="F28" s="62"/>
      <c r="G28" s="62"/>
    </row>
    <row r="29" spans="3:43" x14ac:dyDescent="0.2">
      <c r="C29" s="26"/>
      <c r="F29" s="62"/>
      <c r="G29" s="63"/>
    </row>
    <row r="30" spans="3:43" ht="15.75" customHeight="1" x14ac:dyDescent="0.2">
      <c r="C30" s="26"/>
    </row>
    <row r="31" spans="3:43" x14ac:dyDescent="0.2">
      <c r="C31" s="26"/>
    </row>
    <row r="32" spans="3:43" x14ac:dyDescent="0.2">
      <c r="C32" s="26"/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N33"/>
  <sheetViews>
    <sheetView tabSelected="1" workbookViewId="0">
      <selection activeCell="C10" sqref="C10"/>
    </sheetView>
  </sheetViews>
  <sheetFormatPr baseColWidth="10" defaultRowHeight="15" x14ac:dyDescent="0.2"/>
  <sheetData>
    <row r="3" spans="2:14" x14ac:dyDescent="0.2">
      <c r="B3" s="86" t="s">
        <v>42</v>
      </c>
      <c r="C3" s="86"/>
      <c r="F3" s="86" t="s">
        <v>43</v>
      </c>
      <c r="G3" s="86"/>
      <c r="H3" s="86"/>
      <c r="J3" s="86" t="s">
        <v>44</v>
      </c>
      <c r="K3" s="86"/>
    </row>
    <row r="4" spans="2:14" x14ac:dyDescent="0.2">
      <c r="B4" s="86" t="s">
        <v>45</v>
      </c>
      <c r="C4" s="86"/>
      <c r="F4" s="86" t="s">
        <v>46</v>
      </c>
      <c r="G4" s="86"/>
      <c r="H4" s="86"/>
      <c r="J4" s="64" t="s">
        <v>47</v>
      </c>
      <c r="K4" s="65">
        <f>375+11</f>
        <v>386</v>
      </c>
      <c r="M4" t="s">
        <v>69</v>
      </c>
      <c r="N4">
        <f>((2400/36)*4)*7</f>
        <v>1866.6666666666667</v>
      </c>
    </row>
    <row r="5" spans="2:14" x14ac:dyDescent="0.2">
      <c r="B5" s="66" t="s">
        <v>48</v>
      </c>
      <c r="C5" s="67">
        <v>0</v>
      </c>
      <c r="D5" t="s">
        <v>49</v>
      </c>
      <c r="F5" s="66" t="s">
        <v>50</v>
      </c>
      <c r="G5" s="64" t="s">
        <v>51</v>
      </c>
      <c r="H5" s="66" t="s">
        <v>52</v>
      </c>
      <c r="J5" s="68">
        <v>0.1215</v>
      </c>
      <c r="K5" s="69">
        <f>+K4*J5</f>
        <v>46.899000000000001</v>
      </c>
      <c r="M5" t="s">
        <v>70</v>
      </c>
      <c r="N5">
        <f>((300)*4)</f>
        <v>1200</v>
      </c>
    </row>
    <row r="6" spans="2:14" x14ac:dyDescent="0.2">
      <c r="B6" s="66" t="s">
        <v>53</v>
      </c>
      <c r="C6" s="67">
        <v>0</v>
      </c>
      <c r="D6" t="s">
        <v>49</v>
      </c>
      <c r="F6" s="67" t="s">
        <v>24</v>
      </c>
      <c r="G6" s="70">
        <f>C7</f>
        <v>250000</v>
      </c>
      <c r="H6" s="71">
        <f>GMO!F17</f>
        <v>111.375</v>
      </c>
      <c r="J6" s="68" t="s">
        <v>54</v>
      </c>
      <c r="K6" s="69">
        <f>+K4/12</f>
        <v>32.166666666666664</v>
      </c>
      <c r="M6" t="s">
        <v>71</v>
      </c>
      <c r="N6">
        <v>1625</v>
      </c>
    </row>
    <row r="7" spans="2:14" x14ac:dyDescent="0.2">
      <c r="B7" s="66" t="s">
        <v>55</v>
      </c>
      <c r="C7" s="72">
        <f>GMO!C10</f>
        <v>250000</v>
      </c>
      <c r="D7" t="s">
        <v>49</v>
      </c>
      <c r="F7" s="67"/>
      <c r="G7" s="70"/>
      <c r="H7" s="71"/>
      <c r="I7" s="73"/>
      <c r="J7" s="64" t="s">
        <v>56</v>
      </c>
      <c r="K7" s="69">
        <f>+K4/12</f>
        <v>32.166666666666664</v>
      </c>
      <c r="M7" t="s">
        <v>72</v>
      </c>
      <c r="N7">
        <v>0</v>
      </c>
    </row>
    <row r="8" spans="2:14" x14ac:dyDescent="0.2">
      <c r="F8" s="66" t="s">
        <v>57</v>
      </c>
      <c r="G8" s="66"/>
      <c r="H8" s="74">
        <f>H6</f>
        <v>111.375</v>
      </c>
      <c r="I8" s="73"/>
      <c r="J8" s="64" t="s">
        <v>58</v>
      </c>
      <c r="K8" s="69">
        <f>+K4/12</f>
        <v>32.166666666666664</v>
      </c>
    </row>
    <row r="9" spans="2:14" x14ac:dyDescent="0.2">
      <c r="B9" s="66" t="s">
        <v>59</v>
      </c>
      <c r="C9" s="75">
        <v>0.1</v>
      </c>
      <c r="F9" s="66" t="s">
        <v>60</v>
      </c>
      <c r="G9" s="66"/>
      <c r="H9" s="69">
        <f>((+H8*K11)*4)+N4+N5+N6+N7</f>
        <v>15737.683916666667</v>
      </c>
      <c r="I9" s="73"/>
      <c r="J9" s="64" t="s">
        <v>61</v>
      </c>
      <c r="K9" s="69">
        <f>+K4/24</f>
        <v>16.083333333333332</v>
      </c>
    </row>
    <row r="10" spans="2:14" x14ac:dyDescent="0.2">
      <c r="B10" s="66" t="s">
        <v>62</v>
      </c>
      <c r="C10" s="72">
        <f>+C9*C7</f>
        <v>25000</v>
      </c>
      <c r="F10" s="66" t="s">
        <v>63</v>
      </c>
      <c r="G10" s="66"/>
      <c r="H10" s="76">
        <f>+H9/C7</f>
        <v>6.2950735666666674E-2</v>
      </c>
      <c r="I10" s="73"/>
      <c r="J10" s="77" t="s">
        <v>64</v>
      </c>
      <c r="K10" s="69">
        <f>SUM(K4:K9)</f>
        <v>545.48233333333337</v>
      </c>
    </row>
    <row r="11" spans="2:14" x14ac:dyDescent="0.2">
      <c r="I11" s="78"/>
      <c r="J11" s="64" t="s">
        <v>65</v>
      </c>
      <c r="K11" s="69">
        <f>+K10/22</f>
        <v>24.794651515151518</v>
      </c>
    </row>
    <row r="12" spans="2:14" x14ac:dyDescent="0.2">
      <c r="I12" s="78"/>
    </row>
    <row r="13" spans="2:14" x14ac:dyDescent="0.2">
      <c r="B13" s="66" t="s">
        <v>66</v>
      </c>
      <c r="C13" s="72">
        <f>+C10</f>
        <v>25000</v>
      </c>
      <c r="H13" s="78"/>
      <c r="I13" s="78"/>
    </row>
    <row r="14" spans="2:14" x14ac:dyDescent="0.2">
      <c r="B14" s="66" t="s">
        <v>42</v>
      </c>
      <c r="C14" s="79">
        <f>+H9</f>
        <v>15737.683916666667</v>
      </c>
      <c r="H14" s="78">
        <f>250*8</f>
        <v>2000</v>
      </c>
      <c r="I14" s="78"/>
    </row>
    <row r="15" spans="2:14" x14ac:dyDescent="0.2">
      <c r="B15" s="66" t="s">
        <v>67</v>
      </c>
      <c r="C15" s="79">
        <f>+C14-C13</f>
        <v>-9262.3160833333332</v>
      </c>
      <c r="H15" s="78"/>
      <c r="I15" s="78"/>
      <c r="L15">
        <f>C10*13%</f>
        <v>3250</v>
      </c>
    </row>
    <row r="18" spans="2:12" x14ac:dyDescent="0.2">
      <c r="B18" s="85" t="s">
        <v>68</v>
      </c>
      <c r="C18" s="85"/>
      <c r="D18" s="85"/>
      <c r="E18" s="85"/>
      <c r="F18" s="85"/>
      <c r="G18" s="85"/>
    </row>
    <row r="19" spans="2:12" x14ac:dyDescent="0.2">
      <c r="B19" s="85"/>
      <c r="C19" s="85"/>
      <c r="D19" s="85"/>
      <c r="E19" s="85"/>
      <c r="F19" s="85"/>
      <c r="G19" s="85"/>
      <c r="L19">
        <f>C10*13%</f>
        <v>3250</v>
      </c>
    </row>
    <row r="20" spans="2:12" x14ac:dyDescent="0.2">
      <c r="B20" s="85"/>
      <c r="C20" s="85"/>
      <c r="D20" s="85"/>
      <c r="E20" s="85"/>
      <c r="F20" s="85"/>
      <c r="G20" s="85"/>
    </row>
    <row r="27" spans="2:12" x14ac:dyDescent="0.2">
      <c r="G27">
        <v>600</v>
      </c>
      <c r="H27">
        <v>7</v>
      </c>
      <c r="J27">
        <f>20*520</f>
        <v>10400</v>
      </c>
      <c r="K27">
        <f>J28/J27</f>
        <v>411</v>
      </c>
    </row>
    <row r="28" spans="2:12" x14ac:dyDescent="0.2">
      <c r="G28">
        <v>400</v>
      </c>
      <c r="H28">
        <v>9</v>
      </c>
      <c r="J28">
        <f>J27*411</f>
        <v>4274400</v>
      </c>
    </row>
    <row r="29" spans="2:12" x14ac:dyDescent="0.2">
      <c r="G29">
        <v>700</v>
      </c>
      <c r="H29">
        <v>4</v>
      </c>
    </row>
    <row r="30" spans="2:12" x14ac:dyDescent="0.2">
      <c r="G30">
        <v>350</v>
      </c>
      <c r="H30">
        <v>10</v>
      </c>
    </row>
    <row r="31" spans="2:12" x14ac:dyDescent="0.2">
      <c r="G31">
        <v>550</v>
      </c>
      <c r="H31">
        <v>10</v>
      </c>
      <c r="K31">
        <f>411*8</f>
        <v>3288</v>
      </c>
    </row>
    <row r="33" spans="4:4" x14ac:dyDescent="0.2">
      <c r="D33">
        <f>85000-C10</f>
        <v>60000</v>
      </c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KG32"/>
  <sheetViews>
    <sheetView zoomScale="70" zoomScaleNormal="70" zoomScalePageLayoutView="70" workbookViewId="0">
      <selection activeCell="D11" sqref="D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82" t="s">
        <v>18</v>
      </c>
      <c r="D3" s="82"/>
      <c r="E3" s="82"/>
      <c r="F3" s="82"/>
      <c r="G3" s="82"/>
      <c r="H3" s="2"/>
      <c r="I3" s="2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  <c r="CN3" s="84"/>
      <c r="CO3" s="84"/>
      <c r="CP3" s="84"/>
      <c r="CQ3" s="84"/>
      <c r="CR3" s="84"/>
      <c r="CS3" s="84"/>
      <c r="CT3" s="84"/>
      <c r="CU3" s="84"/>
      <c r="CV3" s="84"/>
      <c r="CW3" s="84"/>
      <c r="CX3" s="84"/>
      <c r="CY3" s="84"/>
      <c r="CZ3" s="84"/>
      <c r="DA3" s="84"/>
      <c r="DB3" s="84"/>
      <c r="DC3" s="84"/>
      <c r="DD3" s="84"/>
      <c r="DE3" s="84"/>
      <c r="DF3" s="84"/>
      <c r="DG3" s="84"/>
      <c r="DH3" s="84"/>
      <c r="DI3" s="84"/>
      <c r="DJ3" s="84"/>
      <c r="DK3" s="84"/>
      <c r="DL3" s="84"/>
      <c r="DM3" s="84"/>
      <c r="DN3" s="84"/>
      <c r="DO3" s="84"/>
      <c r="DP3" s="84"/>
      <c r="DQ3" s="84"/>
      <c r="DR3" s="84"/>
      <c r="DS3" s="84"/>
      <c r="DT3" s="84"/>
      <c r="DU3" s="84"/>
      <c r="DV3" s="84"/>
      <c r="DW3" s="84"/>
      <c r="DX3" s="84"/>
      <c r="DY3" s="84"/>
      <c r="DZ3" s="84"/>
      <c r="EA3" s="84"/>
      <c r="EB3" s="84"/>
      <c r="EC3" s="84"/>
      <c r="ED3" s="84"/>
      <c r="EE3" s="84"/>
      <c r="EF3" s="84"/>
      <c r="EG3" s="84"/>
      <c r="EH3" s="84"/>
      <c r="EI3" s="84"/>
      <c r="EJ3" s="84"/>
      <c r="EK3" s="84"/>
      <c r="EL3" s="84"/>
      <c r="EM3" s="80"/>
      <c r="EN3" s="81"/>
      <c r="EO3" s="81"/>
      <c r="EP3" s="81"/>
      <c r="EQ3" s="81"/>
      <c r="ER3" s="81"/>
      <c r="ES3" s="81"/>
      <c r="ET3" s="81"/>
      <c r="EU3" s="81"/>
      <c r="EV3" s="81"/>
      <c r="EW3" s="81"/>
      <c r="EX3" s="81"/>
      <c r="EY3" s="81"/>
      <c r="EZ3" s="81"/>
      <c r="FA3" s="81"/>
      <c r="FB3" s="81"/>
      <c r="FC3" s="81"/>
      <c r="FD3" s="81"/>
      <c r="FE3" s="81"/>
      <c r="FF3" s="81"/>
      <c r="FG3" s="81"/>
      <c r="FH3" s="81"/>
      <c r="FI3" s="80"/>
      <c r="FJ3" s="81"/>
      <c r="FK3" s="81"/>
      <c r="FL3" s="81"/>
      <c r="FM3" s="81"/>
      <c r="FN3" s="81"/>
      <c r="FO3" s="81"/>
      <c r="FP3" s="81"/>
      <c r="FQ3" s="81"/>
      <c r="FR3" s="81"/>
      <c r="FS3" s="81"/>
      <c r="FT3" s="81"/>
      <c r="FU3" s="81"/>
      <c r="FV3" s="81"/>
      <c r="FW3" s="81"/>
      <c r="FX3" s="81"/>
      <c r="FY3" s="81"/>
      <c r="FZ3" s="81"/>
      <c r="GA3" s="81"/>
      <c r="GB3" s="81"/>
      <c r="GC3" s="80"/>
      <c r="GD3" s="81"/>
      <c r="GE3" s="81"/>
      <c r="GF3" s="81"/>
      <c r="GG3" s="81"/>
      <c r="GH3" s="81"/>
      <c r="GI3" s="81"/>
      <c r="GJ3" s="81"/>
      <c r="GK3" s="81"/>
      <c r="GL3" s="81"/>
      <c r="GM3" s="81"/>
      <c r="GN3" s="81"/>
      <c r="GO3" s="81"/>
      <c r="GP3" s="81"/>
      <c r="GQ3" s="81"/>
      <c r="GR3" s="81"/>
      <c r="GS3" s="81"/>
      <c r="GT3" s="81"/>
      <c r="GU3" s="81"/>
      <c r="GV3" s="81"/>
      <c r="GW3" s="81"/>
      <c r="GX3" s="81"/>
      <c r="GY3" s="81"/>
      <c r="GZ3" s="80"/>
      <c r="HA3" s="81"/>
      <c r="HB3" s="81"/>
      <c r="HC3" s="81"/>
      <c r="HD3" s="81"/>
      <c r="HE3" s="81"/>
      <c r="HF3" s="81"/>
      <c r="HG3" s="81"/>
      <c r="HH3" s="81"/>
      <c r="HI3" s="81"/>
      <c r="HJ3" s="81"/>
      <c r="HK3" s="81"/>
      <c r="HL3" s="81"/>
      <c r="HM3" s="81"/>
      <c r="HN3" s="81"/>
      <c r="HO3" s="81"/>
      <c r="HP3" s="81"/>
      <c r="HQ3" s="81"/>
      <c r="HR3" s="81"/>
      <c r="HS3" s="81"/>
      <c r="HT3" s="80"/>
      <c r="HU3" s="81"/>
      <c r="HV3" s="81"/>
      <c r="HW3" s="81"/>
      <c r="HX3" s="81"/>
      <c r="HY3" s="81"/>
      <c r="HZ3" s="81"/>
      <c r="IA3" s="81"/>
      <c r="IB3" s="81"/>
      <c r="IC3" s="81"/>
      <c r="ID3" s="81"/>
      <c r="IE3" s="81"/>
      <c r="IF3" s="81"/>
      <c r="IG3" s="81"/>
      <c r="IH3" s="81"/>
      <c r="II3" s="81"/>
      <c r="IJ3" s="81"/>
      <c r="IK3" s="81"/>
      <c r="IL3" s="81"/>
      <c r="IM3" s="81"/>
      <c r="IN3" s="81"/>
      <c r="IO3" s="81"/>
      <c r="IP3" s="81"/>
      <c r="IQ3" s="80"/>
      <c r="IR3" s="81"/>
      <c r="IS3" s="81"/>
      <c r="IT3" s="81"/>
      <c r="IU3" s="81"/>
      <c r="IV3" s="81"/>
      <c r="IW3" s="81"/>
      <c r="IX3" s="81"/>
      <c r="IY3" s="81"/>
      <c r="IZ3" s="81"/>
      <c r="JA3" s="81"/>
      <c r="JB3" s="81"/>
      <c r="JC3" s="81"/>
      <c r="JD3" s="81"/>
      <c r="JE3" s="81"/>
      <c r="JF3" s="81"/>
      <c r="JG3" s="81"/>
      <c r="JH3" s="81"/>
      <c r="JI3" s="81"/>
      <c r="JJ3" s="81"/>
      <c r="JK3" s="81"/>
      <c r="JL3" s="81"/>
      <c r="JM3" s="81"/>
      <c r="JN3" s="81"/>
      <c r="JO3" s="81"/>
      <c r="JP3" s="81"/>
      <c r="JQ3" s="81"/>
      <c r="JR3" s="81"/>
      <c r="JS3" s="81"/>
      <c r="JT3" s="81"/>
      <c r="JU3" s="81"/>
      <c r="JV3" s="81"/>
      <c r="JW3" s="81"/>
      <c r="JX3" s="81"/>
      <c r="JY3" s="81"/>
      <c r="JZ3" s="81"/>
      <c r="KA3" s="81"/>
      <c r="KB3" s="81"/>
      <c r="KC3" s="81"/>
      <c r="KD3" s="81"/>
      <c r="KE3" s="81"/>
      <c r="KF3" s="81"/>
      <c r="KG3" s="81"/>
    </row>
    <row r="4" spans="1:293" ht="19" x14ac:dyDescent="0.25">
      <c r="C4" s="82"/>
      <c r="D4" s="82"/>
      <c r="E4" s="82"/>
      <c r="F4" s="82"/>
      <c r="G4" s="82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4"/>
      <c r="D6" s="6"/>
    </row>
    <row r="8" spans="1:293" ht="18.75" customHeight="1" thickBot="1" x14ac:dyDescent="0.3">
      <c r="C8" s="83"/>
      <c r="D8" s="83"/>
      <c r="E8" s="83"/>
      <c r="F8" s="83"/>
      <c r="G8" s="83"/>
    </row>
    <row r="9" spans="1:293" ht="15.75" customHeight="1" thickBot="1" x14ac:dyDescent="0.25">
      <c r="A9" s="8" t="s">
        <v>0</v>
      </c>
      <c r="C9" s="27" t="s">
        <v>1</v>
      </c>
      <c r="D9" s="27" t="s">
        <v>2</v>
      </c>
      <c r="E9" s="29"/>
      <c r="F9" s="29" t="s">
        <v>3</v>
      </c>
      <c r="G9" s="27" t="s">
        <v>4</v>
      </c>
      <c r="I9" s="26"/>
    </row>
    <row r="10" spans="1:293" ht="16" thickBot="1" x14ac:dyDescent="0.25">
      <c r="A10" s="52">
        <f>A12+A15</f>
        <v>2</v>
      </c>
      <c r="C10" s="28">
        <v>210000</v>
      </c>
      <c r="D10" s="28">
        <v>70000</v>
      </c>
      <c r="E10" s="30"/>
      <c r="F10" s="31">
        <v>10</v>
      </c>
      <c r="G10" s="32">
        <f>C10/F10</f>
        <v>21000</v>
      </c>
      <c r="I10" s="26"/>
      <c r="M10" s="34" t="s">
        <v>23</v>
      </c>
      <c r="N10" s="34" t="s">
        <v>23</v>
      </c>
      <c r="O10" s="33" t="s">
        <v>19</v>
      </c>
      <c r="P10" s="33" t="s">
        <v>19</v>
      </c>
      <c r="Q10" s="33" t="s">
        <v>19</v>
      </c>
      <c r="R10" s="33" t="s">
        <v>19</v>
      </c>
      <c r="S10" s="33" t="s">
        <v>19</v>
      </c>
      <c r="T10" s="33" t="s">
        <v>19</v>
      </c>
      <c r="U10" s="33" t="s">
        <v>19</v>
      </c>
      <c r="V10" s="33" t="s">
        <v>19</v>
      </c>
      <c r="W10" s="33" t="s">
        <v>19</v>
      </c>
      <c r="X10" s="33" t="s">
        <v>19</v>
      </c>
      <c r="Y10" s="33" t="s">
        <v>19</v>
      </c>
      <c r="Z10" s="33" t="s">
        <v>19</v>
      </c>
      <c r="AA10" s="33" t="s">
        <v>19</v>
      </c>
      <c r="AB10" s="33" t="s">
        <v>19</v>
      </c>
      <c r="AC10" s="33" t="s">
        <v>19</v>
      </c>
      <c r="AD10" s="33" t="s">
        <v>19</v>
      </c>
      <c r="AE10" s="33" t="s">
        <v>19</v>
      </c>
      <c r="AF10" s="33" t="s">
        <v>19</v>
      </c>
      <c r="AG10" s="33" t="s">
        <v>19</v>
      </c>
      <c r="AH10" s="33" t="s">
        <v>19</v>
      </c>
      <c r="AI10" s="33" t="s">
        <v>19</v>
      </c>
      <c r="AJ10" s="33" t="s">
        <v>19</v>
      </c>
      <c r="AK10" s="33" t="s">
        <v>19</v>
      </c>
      <c r="AL10" s="33" t="s">
        <v>19</v>
      </c>
      <c r="AM10" s="33" t="s">
        <v>19</v>
      </c>
      <c r="AN10" s="33" t="s">
        <v>19</v>
      </c>
      <c r="CD10" s="26"/>
      <c r="CE10" s="26"/>
      <c r="CF10" s="26"/>
      <c r="CG10" s="26"/>
      <c r="CH10" s="26"/>
      <c r="CI10" s="26"/>
      <c r="CJ10" s="26"/>
      <c r="CK10" s="26"/>
      <c r="CL10" s="26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6"/>
      <c r="O11" s="33" t="s">
        <v>19</v>
      </c>
      <c r="P11" s="33" t="s">
        <v>19</v>
      </c>
      <c r="Q11" s="35" t="s">
        <v>20</v>
      </c>
      <c r="R11" s="35" t="s">
        <v>20</v>
      </c>
      <c r="S11" s="35" t="s">
        <v>20</v>
      </c>
      <c r="T11" s="35" t="s">
        <v>20</v>
      </c>
      <c r="U11" s="35" t="s">
        <v>20</v>
      </c>
      <c r="V11" s="35" t="s">
        <v>20</v>
      </c>
      <c r="W11" s="35" t="s">
        <v>20</v>
      </c>
      <c r="X11" s="35" t="s">
        <v>20</v>
      </c>
      <c r="Y11" s="35" t="s">
        <v>20</v>
      </c>
      <c r="Z11" s="35" t="s">
        <v>20</v>
      </c>
      <c r="AA11" s="35" t="s">
        <v>20</v>
      </c>
      <c r="AB11" s="35" t="s">
        <v>20</v>
      </c>
      <c r="AC11" s="35" t="s">
        <v>20</v>
      </c>
      <c r="AD11" s="35" t="s">
        <v>20</v>
      </c>
      <c r="AE11" s="35" t="s">
        <v>20</v>
      </c>
      <c r="AF11" s="35" t="s">
        <v>20</v>
      </c>
      <c r="AG11" s="35" t="s">
        <v>20</v>
      </c>
      <c r="AH11" s="35" t="s">
        <v>20</v>
      </c>
      <c r="AI11" s="35" t="s">
        <v>20</v>
      </c>
      <c r="AJ11" s="35" t="s">
        <v>20</v>
      </c>
      <c r="AK11" s="35" t="s">
        <v>20</v>
      </c>
      <c r="AL11" s="35" t="s">
        <v>20</v>
      </c>
      <c r="AM11" s="35" t="s">
        <v>20</v>
      </c>
      <c r="AN11" s="35" t="s">
        <v>20</v>
      </c>
      <c r="AO11" s="35" t="s">
        <v>20</v>
      </c>
    </row>
    <row r="12" spans="1:293" x14ac:dyDescent="0.2">
      <c r="A12" s="38">
        <v>1</v>
      </c>
      <c r="C12" s="12" t="s">
        <v>9</v>
      </c>
      <c r="D12" s="45">
        <v>300</v>
      </c>
      <c r="E12" s="46">
        <f>(D12*A12)*8</f>
        <v>2400</v>
      </c>
      <c r="F12" s="13">
        <f>C10/E12</f>
        <v>87.5</v>
      </c>
      <c r="G12" s="25">
        <f>F12/22</f>
        <v>3.9772727272727271</v>
      </c>
      <c r="I12" s="26"/>
      <c r="O12" s="33" t="s">
        <v>19</v>
      </c>
      <c r="P12" s="33" t="s">
        <v>19</v>
      </c>
      <c r="Q12" s="36" t="s">
        <v>21</v>
      </c>
      <c r="R12" s="36" t="s">
        <v>21</v>
      </c>
      <c r="S12" s="36" t="s">
        <v>21</v>
      </c>
      <c r="T12" s="36" t="s">
        <v>21</v>
      </c>
      <c r="U12" s="36" t="s">
        <v>21</v>
      </c>
      <c r="V12" s="36" t="s">
        <v>21</v>
      </c>
      <c r="W12" s="36" t="s">
        <v>21</v>
      </c>
      <c r="X12" s="36" t="s">
        <v>21</v>
      </c>
      <c r="Y12" s="36" t="s">
        <v>21</v>
      </c>
      <c r="Z12" s="36" t="s">
        <v>21</v>
      </c>
      <c r="AA12" s="36" t="s">
        <v>21</v>
      </c>
      <c r="AB12" s="36" t="s">
        <v>21</v>
      </c>
      <c r="AC12" s="36" t="s">
        <v>21</v>
      </c>
      <c r="AD12" s="36" t="s">
        <v>21</v>
      </c>
      <c r="AE12" s="36" t="s">
        <v>21</v>
      </c>
      <c r="AF12" s="36" t="s">
        <v>21</v>
      </c>
      <c r="AG12" s="36" t="s">
        <v>21</v>
      </c>
      <c r="AH12" s="36" t="s">
        <v>21</v>
      </c>
      <c r="AI12" s="36" t="s">
        <v>21</v>
      </c>
      <c r="AJ12" s="36" t="s">
        <v>21</v>
      </c>
      <c r="AK12" s="36" t="s">
        <v>21</v>
      </c>
      <c r="AL12" s="36" t="s">
        <v>21</v>
      </c>
      <c r="AM12" s="36" t="s">
        <v>21</v>
      </c>
      <c r="AN12" s="36" t="s">
        <v>21</v>
      </c>
      <c r="AO12" s="36" t="s">
        <v>21</v>
      </c>
    </row>
    <row r="13" spans="1:293" x14ac:dyDescent="0.2">
      <c r="A13" s="38">
        <v>1</v>
      </c>
      <c r="C13" s="14" t="s">
        <v>24</v>
      </c>
      <c r="D13" s="45">
        <v>300</v>
      </c>
      <c r="E13" s="46">
        <f>(D13*A13)*8</f>
        <v>2400</v>
      </c>
      <c r="F13" s="13">
        <f>C10/E13</f>
        <v>87.5</v>
      </c>
      <c r="G13" s="25">
        <f>F13/22</f>
        <v>3.9772727272727271</v>
      </c>
      <c r="H13" s="51"/>
      <c r="I13" s="26"/>
      <c r="R13" s="53" t="s">
        <v>23</v>
      </c>
      <c r="S13" s="53" t="s">
        <v>23</v>
      </c>
      <c r="T13" s="53" t="s">
        <v>23</v>
      </c>
      <c r="U13" s="53" t="s">
        <v>23</v>
      </c>
      <c r="V13" s="53" t="s">
        <v>23</v>
      </c>
      <c r="W13" s="53" t="s">
        <v>23</v>
      </c>
      <c r="X13" s="53" t="s">
        <v>23</v>
      </c>
      <c r="Y13" s="53" t="s">
        <v>23</v>
      </c>
      <c r="Z13" s="53" t="s">
        <v>23</v>
      </c>
      <c r="AA13" s="53" t="s">
        <v>23</v>
      </c>
      <c r="AB13" s="53" t="s">
        <v>23</v>
      </c>
      <c r="AC13" s="53" t="s">
        <v>23</v>
      </c>
      <c r="AD13" s="53" t="s">
        <v>23</v>
      </c>
      <c r="AE13" s="53" t="s">
        <v>23</v>
      </c>
      <c r="AF13" s="53" t="s">
        <v>23</v>
      </c>
      <c r="AG13" s="53" t="s">
        <v>23</v>
      </c>
      <c r="AH13" s="53" t="s">
        <v>23</v>
      </c>
      <c r="AI13" s="53" t="s">
        <v>23</v>
      </c>
      <c r="AJ13" s="53" t="s">
        <v>23</v>
      </c>
      <c r="AK13" s="53" t="s">
        <v>23</v>
      </c>
      <c r="AL13" s="53" t="s">
        <v>23</v>
      </c>
      <c r="AM13" s="53" t="s">
        <v>23</v>
      </c>
      <c r="AN13" s="53" t="s">
        <v>23</v>
      </c>
      <c r="AO13" s="53" t="s">
        <v>23</v>
      </c>
      <c r="AP13" s="34" t="s">
        <v>37</v>
      </c>
      <c r="AQ13" s="34" t="s">
        <v>25</v>
      </c>
    </row>
    <row r="14" spans="1:293" x14ac:dyDescent="0.2">
      <c r="A14" s="38">
        <v>1</v>
      </c>
      <c r="C14" s="15" t="s">
        <v>10</v>
      </c>
      <c r="D14" s="45">
        <v>300</v>
      </c>
      <c r="E14" s="46">
        <f>(D14*A14)*8</f>
        <v>2400</v>
      </c>
      <c r="F14" s="13">
        <f>C10/E14</f>
        <v>87.5</v>
      </c>
      <c r="G14" s="25">
        <f t="shared" ref="G14" si="0">F14/22</f>
        <v>3.9772727272727271</v>
      </c>
    </row>
    <row r="15" spans="1:293" x14ac:dyDescent="0.2">
      <c r="A15" s="44">
        <v>1</v>
      </c>
      <c r="C15" s="48" t="s">
        <v>35</v>
      </c>
      <c r="D15" s="45">
        <v>125</v>
      </c>
      <c r="E15" s="46">
        <f>(D15*A15)*8</f>
        <v>1000</v>
      </c>
      <c r="F15" s="47">
        <f>G10/E15</f>
        <v>21</v>
      </c>
      <c r="G15" s="49">
        <f>F15/22</f>
        <v>0.95454545454545459</v>
      </c>
      <c r="J15" s="16"/>
      <c r="K15" s="16"/>
    </row>
    <row r="16" spans="1:293" x14ac:dyDescent="0.2">
      <c r="E16" s="17" t="s">
        <v>8</v>
      </c>
      <c r="F16" s="18">
        <f>F12+F15</f>
        <v>108.5</v>
      </c>
      <c r="G16" s="19">
        <f>F16/22</f>
        <v>4.9318181818181817</v>
      </c>
      <c r="H16" s="26"/>
      <c r="I16" s="26"/>
      <c r="J16" s="16"/>
      <c r="K16" s="16"/>
    </row>
    <row r="17" spans="3:43" x14ac:dyDescent="0.2">
      <c r="E17" s="20" t="s">
        <v>11</v>
      </c>
      <c r="F17" s="13">
        <f>F16+2</f>
        <v>110.5</v>
      </c>
      <c r="G17" s="21">
        <f>F17/22</f>
        <v>5.0227272727272725</v>
      </c>
      <c r="I17" s="26" t="s">
        <v>38</v>
      </c>
      <c r="M17" s="37" t="s">
        <v>22</v>
      </c>
      <c r="N17" s="37" t="s">
        <v>22</v>
      </c>
      <c r="O17" s="37" t="s">
        <v>22</v>
      </c>
      <c r="P17" s="37" t="s">
        <v>22</v>
      </c>
      <c r="Q17" s="37" t="s">
        <v>22</v>
      </c>
      <c r="R17" s="37" t="s">
        <v>22</v>
      </c>
      <c r="S17" s="37" t="s">
        <v>22</v>
      </c>
      <c r="T17" s="37" t="s">
        <v>22</v>
      </c>
      <c r="U17" s="37" t="s">
        <v>22</v>
      </c>
      <c r="V17" s="37" t="s">
        <v>22</v>
      </c>
      <c r="W17" s="37" t="s">
        <v>22</v>
      </c>
      <c r="X17" s="37" t="s">
        <v>22</v>
      </c>
      <c r="Y17" s="37" t="s">
        <v>22</v>
      </c>
      <c r="Z17" s="37" t="s">
        <v>22</v>
      </c>
      <c r="AA17" s="37" t="s">
        <v>22</v>
      </c>
      <c r="AB17" s="37" t="s">
        <v>22</v>
      </c>
      <c r="AC17" s="37" t="s">
        <v>22</v>
      </c>
      <c r="AD17" s="37" t="s">
        <v>22</v>
      </c>
      <c r="AE17" s="37" t="s">
        <v>22</v>
      </c>
      <c r="AF17" s="37" t="s">
        <v>22</v>
      </c>
      <c r="AG17" s="37" t="s">
        <v>22</v>
      </c>
      <c r="AH17" s="37" t="s">
        <v>22</v>
      </c>
      <c r="AI17" s="37" t="s">
        <v>22</v>
      </c>
      <c r="AJ17" s="37" t="s">
        <v>22</v>
      </c>
      <c r="AK17" s="37" t="s">
        <v>22</v>
      </c>
      <c r="AL17" s="37" t="s">
        <v>22</v>
      </c>
      <c r="AM17" s="37" t="s">
        <v>22</v>
      </c>
      <c r="AN17" s="37" t="s">
        <v>22</v>
      </c>
      <c r="AO17" s="37" t="s">
        <v>22</v>
      </c>
      <c r="AP17" s="37" t="s">
        <v>22</v>
      </c>
      <c r="AQ17" s="37" t="s">
        <v>22</v>
      </c>
    </row>
    <row r="18" spans="3:43" x14ac:dyDescent="0.2">
      <c r="E18" s="20"/>
      <c r="F18" s="22"/>
      <c r="G18" s="23"/>
      <c r="I18" s="26"/>
    </row>
    <row r="19" spans="3:43" ht="15" customHeight="1" x14ac:dyDescent="0.2">
      <c r="F19" s="54">
        <f>F12+F15</f>
        <v>108.5</v>
      </c>
      <c r="G19" s="54">
        <f>F19/22</f>
        <v>4.9318181818181817</v>
      </c>
    </row>
    <row r="20" spans="3:43" ht="15" customHeight="1" x14ac:dyDescent="0.2"/>
    <row r="22" spans="3:43" x14ac:dyDescent="0.2">
      <c r="C22" s="20" t="s">
        <v>26</v>
      </c>
      <c r="F22" s="39" t="s">
        <v>31</v>
      </c>
      <c r="G22" s="39" t="s">
        <v>32</v>
      </c>
    </row>
    <row r="23" spans="3:43" x14ac:dyDescent="0.2">
      <c r="C23" s="26" t="s">
        <v>27</v>
      </c>
      <c r="F23" s="40" t="s">
        <v>9</v>
      </c>
      <c r="G23" s="43">
        <v>2400</v>
      </c>
    </row>
    <row r="24" spans="3:43" x14ac:dyDescent="0.2">
      <c r="C24" s="26" t="s">
        <v>28</v>
      </c>
      <c r="F24" s="41" t="s">
        <v>24</v>
      </c>
      <c r="G24" s="43">
        <v>2400</v>
      </c>
    </row>
    <row r="25" spans="3:43" x14ac:dyDescent="0.2">
      <c r="C25" s="26" t="s">
        <v>29</v>
      </c>
      <c r="F25" s="42" t="s">
        <v>10</v>
      </c>
      <c r="G25" s="43">
        <v>2400</v>
      </c>
    </row>
    <row r="26" spans="3:43" x14ac:dyDescent="0.2">
      <c r="C26" s="26" t="s">
        <v>30</v>
      </c>
    </row>
    <row r="27" spans="3:43" x14ac:dyDescent="0.2">
      <c r="F27" s="39" t="s">
        <v>33</v>
      </c>
      <c r="G27" s="39" t="s">
        <v>34</v>
      </c>
    </row>
    <row r="28" spans="3:43" x14ac:dyDescent="0.2">
      <c r="F28" s="43">
        <v>5</v>
      </c>
      <c r="G28" s="43">
        <v>31</v>
      </c>
    </row>
    <row r="29" spans="3:43" x14ac:dyDescent="0.2">
      <c r="C29" s="26" t="s">
        <v>36</v>
      </c>
      <c r="F29" s="43"/>
      <c r="G29" s="50"/>
    </row>
    <row r="30" spans="3:43" ht="15.75" customHeight="1" x14ac:dyDescent="0.2">
      <c r="C30" s="26" t="s">
        <v>41</v>
      </c>
    </row>
    <row r="31" spans="3:43" x14ac:dyDescent="0.2">
      <c r="C31" s="26" t="s">
        <v>39</v>
      </c>
    </row>
    <row r="32" spans="3:43" x14ac:dyDescent="0.2">
      <c r="C32" s="26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GMO</vt:lpstr>
      <vt:lpstr>Sheet1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2018-10-29T03:12:37Z</dcterms:modified>
</cp:coreProperties>
</file>