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2DA51916-2A70-4EBA-B57A-F58A8610B231}" xr6:coauthVersionLast="28" xr6:coauthVersionMax="28" xr10:uidLastSave="{00000000-0000-0000-0000-000000000000}"/>
  <bookViews>
    <workbookView xWindow="0" yWindow="0" windowWidth="24000" windowHeight="9510" tabRatio="733" xr2:uid="{00000000-000D-0000-FFFF-FFFF00000000}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71027"/>
</workbook>
</file>

<file path=xl/calcChain.xml><?xml version="1.0" encoding="utf-8"?>
<calcChain xmlns="http://schemas.openxmlformats.org/spreadsheetml/2006/main">
  <c r="Q5" i="14" l="1"/>
  <c r="R5" i="14" s="1"/>
  <c r="E17" i="14" l="1"/>
  <c r="E18" i="14" s="1"/>
  <c r="L3" i="14" l="1"/>
  <c r="R2" i="14"/>
  <c r="S2" i="14" s="1"/>
  <c r="E19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K23" i="18"/>
  <c r="F27" i="18" s="1"/>
  <c r="F28" i="18" l="1"/>
  <c r="O5" i="18" s="1"/>
  <c r="F29" i="18"/>
  <c r="P5" i="18" s="1"/>
  <c r="F30" i="18" l="1"/>
  <c r="Q5" i="18" s="1"/>
  <c r="W20" i="14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8" i="14" s="1"/>
  <c r="I11" i="14" s="1"/>
  <c r="I14" i="14" s="1"/>
  <c r="I24" i="14" s="1"/>
  <c r="I26" i="14" l="1"/>
  <c r="I37" i="14" l="1"/>
  <c r="I38" i="14" s="1"/>
  <c r="I40" i="14" l="1"/>
  <c r="I42" i="14"/>
  <c r="D7" i="14" s="1"/>
  <c r="E7" i="14" l="1"/>
  <c r="E9" i="14" s="1"/>
  <c r="E10" i="14" s="1"/>
  <c r="E11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<sst xmlns="http://schemas.openxmlformats.org/spreadsheetml/2006/main" count="143" uniqueCount="79">
  <si>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</si>
  <si>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</si>
  <si>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</si>
  <si>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</si>
  <si>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</si>
  <si>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</si>
  <si>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</si>
  <si>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</si>
  <si>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</si>
  <si>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</si>
  <si>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</si>
  <si>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</si>
  <si>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</si>
  <si>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</si>
  <si>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</si>
  <si>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</si>
  <si>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</si>
  <si>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</si>
  <si>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</si>
  <si>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</si>
  <si>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</si>
  <si>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</si>
  <si>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</si>
  <si>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</si>
  <si>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</si>
  <si>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</si>
  <si>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</si>
  <si>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</si>
  <si>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</si>
  <si>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</si>
  <si>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</si>
  <si>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</si>
  <si>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</si>
  <si>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</si>
  <si>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</si>
  <si>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</si>
  <si>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</si>
  <si>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</si>
  <si>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</si>
  <si>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</si>
  <si>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</si>
  <si>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</si>
  <si>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</si>
  <si>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</si>
  <si>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</si>
  <si>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</si>
  <si>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</si>
  <si>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</si>
  <si>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</si>
  <si>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</si>
  <si>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</si>
  <si>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</si>
  <si>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</si>
  <si>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</si>
  <si>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</si>
  <si>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</si>
  <si>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</si>
  <si>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</si>
  <si>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</si>
  <si>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</si>
  <si>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</si>
  <si>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</si>
  <si>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</si>
  <si>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</si>
  <si>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</si>
  <si>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</si>
  <si>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</si>
  <si>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</si>
  <si>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</si>
  <si>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</si>
  <si>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</si>
  <si>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</si>
  <si>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</si>
  <si>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</si>
  <si>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</si>
  <si>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</si>
  <si>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</si>
  <si>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</si>
  <si>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23GB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</si>
</sst>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\ * #,##0.00_);_(&quot;$&quot;\ * \(#,##0.00\);_(&quot;$&quot;\ * &quot;-&quot;??_);_(@_)"/>
    <numFmt numFmtId="164" formatCode="_-* #,##0.00\ _€_-;\-* #,##0.00\ _€_-;_-* &quot;-&quot;??\ _€_-;_-@_-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4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0" fontId="5" fillId="0" borderId="0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 xr:uid="{00000000-0005-0000-0000-000000000000}"/>
    <cellStyle name="Millares" xfId="4" builtinId="3"/>
    <cellStyle name="Millares 2" xfId="6" xr:uid="{00000000-0005-0000-0000-000002000000}"/>
    <cellStyle name="Moneda" xfId="1" builtinId="4"/>
    <cellStyle name="Moneda 2" xfId="3" xr:uid="{00000000-0005-0000-0000-000004000000}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4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abSelected="1" zoomScale="85" zoomScaleNormal="85" workbookViewId="0">
      <selection activeCell="B13" sqref="B13:E13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0" t="s">
        <v>34</v>
      </c>
      <c r="P1" s="70" t="s">
        <v>35</v>
      </c>
      <c r="Q1" s="70" t="s">
        <v>36</v>
      </c>
      <c r="R1" s="70" t="s">
        <v>37</v>
      </c>
      <c r="S1" s="70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3.73</v>
      </c>
      <c r="S2" s="19">
        <f>O2/P2*Q2*R2</f>
        <v>82.888888888888886</v>
      </c>
    </row>
    <row r="3" spans="1:23" ht="13.5" thickBot="1" x14ac:dyDescent="0.25">
      <c r="H3" s="37" t="s">
        <v>10</v>
      </c>
      <c r="I3" s="38">
        <v>375</v>
      </c>
      <c r="K3" s="8" t="s">
        <v>76</v>
      </c>
      <c r="L3" s="34">
        <f>R5</f>
        <v>62.166666666666671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82.888888888888886</v>
      </c>
      <c r="O4" s="70" t="s">
        <v>39</v>
      </c>
      <c r="P4" s="70" t="s">
        <v>40</v>
      </c>
      <c r="Q4" s="70" t="s">
        <v>35</v>
      </c>
      <c r="R4" s="70" t="s">
        <v>0</v>
      </c>
    </row>
    <row r="5" spans="1:23" ht="13.5" thickBot="1" x14ac:dyDescent="0.25">
      <c r="B5" s="172" t="s">
        <v>30</v>
      </c>
      <c r="C5" s="173"/>
      <c r="D5" s="173"/>
      <c r="E5" s="174"/>
      <c r="F5" s="4"/>
      <c r="H5" s="40" t="s">
        <v>15</v>
      </c>
      <c r="I5" s="36">
        <v>151.4</v>
      </c>
      <c r="K5" s="15" t="s">
        <v>28</v>
      </c>
      <c r="L5" s="33">
        <v>100</v>
      </c>
      <c r="N5" s="1" t="s">
        <v>38</v>
      </c>
      <c r="O5" s="19">
        <v>600</v>
      </c>
      <c r="P5" s="19">
        <v>1</v>
      </c>
      <c r="Q5" s="19">
        <f>I13</f>
        <v>3.73</v>
      </c>
      <c r="R5" s="19">
        <f>O5/36*P5*Q5</f>
        <v>62.166666666666671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526.4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6">
        <v>202200</v>
      </c>
      <c r="D7" s="50">
        <f>I42</f>
        <v>4.0964325420375855E-2</v>
      </c>
      <c r="E7" s="51">
        <f>D7*C7</f>
        <v>8282.9865999999984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526.4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8282.9865999999984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1159.6181239999999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0" t="s">
        <v>41</v>
      </c>
      <c r="R10" s="70" t="s">
        <v>42</v>
      </c>
      <c r="S10" s="70" t="s">
        <v>43</v>
      </c>
      <c r="T10" s="70" t="s">
        <v>0</v>
      </c>
      <c r="U10" s="71" t="s">
        <v>50</v>
      </c>
      <c r="V10" s="71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9442.6047239999989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3"/>
    </row>
    <row r="12" spans="1:23" ht="13.5" thickBot="1" x14ac:dyDescent="0.25">
      <c r="C12" s="20"/>
      <c r="H12" s="24" t="s">
        <v>7</v>
      </c>
      <c r="I12" s="167">
        <v>3</v>
      </c>
      <c r="J12" s="13"/>
      <c r="K12" s="15"/>
      <c r="L12" s="33"/>
      <c r="N12" s="24"/>
      <c r="O12" s="30"/>
    </row>
    <row r="13" spans="1:23" ht="13.5" thickBot="1" x14ac:dyDescent="0.25">
      <c r="B13" s="172" t="s">
        <v>74</v>
      </c>
      <c r="C13" s="173"/>
      <c r="D13" s="173"/>
      <c r="E13" s="174"/>
      <c r="H13" s="24" t="s">
        <v>18</v>
      </c>
      <c r="I13" s="167">
        <v>3.73</v>
      </c>
      <c r="J13" s="13"/>
      <c r="K13" s="15"/>
      <c r="L13" s="33"/>
      <c r="N13" s="24"/>
      <c r="O13" s="30"/>
      <c r="Q13" s="70" t="s">
        <v>44</v>
      </c>
      <c r="R13" s="70" t="s">
        <v>42</v>
      </c>
      <c r="S13" s="70" t="s">
        <v>45</v>
      </c>
      <c r="T13" s="70" t="s">
        <v>43</v>
      </c>
      <c r="U13" s="70" t="s">
        <v>0</v>
      </c>
      <c r="V13" s="71" t="s">
        <v>51</v>
      </c>
      <c r="W13" s="71" t="s">
        <v>0</v>
      </c>
    </row>
    <row r="14" spans="1:23" ht="13.5" thickBot="1" x14ac:dyDescent="0.25">
      <c r="B14" s="5" t="s">
        <v>75</v>
      </c>
      <c r="C14" s="90" t="s">
        <v>4</v>
      </c>
      <c r="D14" s="91" t="s">
        <v>5</v>
      </c>
      <c r="E14" s="74" t="s">
        <v>6</v>
      </c>
      <c r="H14" s="54" t="s">
        <v>0</v>
      </c>
      <c r="I14" s="46">
        <f>I11*I12*I13</f>
        <v>5890.4159999999993</v>
      </c>
      <c r="J14" s="17"/>
      <c r="K14" s="54" t="s">
        <v>0</v>
      </c>
      <c r="L14" s="47">
        <f>SUM(L3:L4:L5)+O25</f>
        <v>245.05555555555554</v>
      </c>
      <c r="N14" s="24"/>
      <c r="O14" s="30">
        <f>W20</f>
        <v>0</v>
      </c>
      <c r="Q14" s="19"/>
      <c r="R14" s="19"/>
      <c r="S14" s="19"/>
      <c r="T14" s="19"/>
      <c r="U14" s="19"/>
      <c r="V14" s="73"/>
      <c r="W14" s="73"/>
    </row>
    <row r="15" spans="1:23" ht="15.75" thickBot="1" x14ac:dyDescent="0.3">
      <c r="B15" s="9" t="s">
        <v>74</v>
      </c>
      <c r="C15" s="10" t="s">
        <v>78</v>
      </c>
      <c r="D15" s="168">
        <v>2.3438000000000001E-2</v>
      </c>
      <c r="E15" s="51">
        <v>60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5" t="s">
        <v>20</v>
      </c>
      <c r="L16" s="176"/>
      <c r="N16" s="24"/>
      <c r="O16" s="25"/>
      <c r="Q16" s="70" t="s">
        <v>46</v>
      </c>
      <c r="R16" s="70" t="s">
        <v>42</v>
      </c>
      <c r="S16" s="72" t="s">
        <v>47</v>
      </c>
      <c r="T16" s="70" t="s">
        <v>49</v>
      </c>
      <c r="U16" s="71" t="s">
        <v>48</v>
      </c>
      <c r="V16" s="71" t="s">
        <v>51</v>
      </c>
      <c r="W16" s="71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60</v>
      </c>
      <c r="H17" s="170"/>
      <c r="I17" s="171"/>
      <c r="J17" s="4"/>
      <c r="K17" s="19" t="s">
        <v>21</v>
      </c>
      <c r="L17" s="58">
        <v>0.13</v>
      </c>
      <c r="N17" s="24"/>
      <c r="O17" s="25"/>
      <c r="Q17" s="19"/>
      <c r="R17" s="75"/>
      <c r="S17" s="75"/>
      <c r="T17" s="75"/>
      <c r="U17" s="75"/>
      <c r="V17" s="76"/>
      <c r="W17" s="73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8.4</v>
      </c>
      <c r="H18" s="18"/>
      <c r="I18" s="30"/>
      <c r="K18" s="59" t="s">
        <v>22</v>
      </c>
      <c r="L18" s="58">
        <v>0.1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68.400000000000006</v>
      </c>
      <c r="H19" s="24"/>
      <c r="I19" s="25"/>
      <c r="Q19" s="70" t="s">
        <v>46</v>
      </c>
      <c r="R19" s="70" t="s">
        <v>42</v>
      </c>
      <c r="S19" s="72" t="s">
        <v>47</v>
      </c>
      <c r="T19" s="70" t="s">
        <v>49</v>
      </c>
      <c r="U19" s="71" t="s">
        <v>48</v>
      </c>
      <c r="V19" s="71" t="s">
        <v>51</v>
      </c>
      <c r="W19" s="71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5"/>
      <c r="S20" s="75"/>
      <c r="T20" s="75"/>
      <c r="U20" s="75"/>
      <c r="V20" s="76"/>
      <c r="W20" s="73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8"/>
      <c r="C23" s="78"/>
      <c r="D23" s="78"/>
      <c r="E23" s="169"/>
      <c r="H23" s="175" t="s">
        <v>19</v>
      </c>
      <c r="I23" s="176"/>
    </row>
    <row r="24" spans="2:23" ht="15.75" thickBot="1" x14ac:dyDescent="0.3">
      <c r="B24" s="79"/>
      <c r="C24" s="80"/>
      <c r="D24" s="81"/>
      <c r="E24" s="82"/>
      <c r="H24" s="19" t="str">
        <f>H10</f>
        <v xml:space="preserve">Costo del personal </v>
      </c>
      <c r="I24" s="28">
        <f>SUM(I21+I14)</f>
        <v>5890.4159999999993</v>
      </c>
    </row>
    <row r="25" spans="2:23" ht="13.5" thickBot="1" x14ac:dyDescent="0.25">
      <c r="B25" s="83"/>
      <c r="C25" s="83"/>
      <c r="D25" s="84"/>
      <c r="E25" s="82"/>
      <c r="H25" s="19" t="str">
        <f>K2</f>
        <v>Recursos Varios</v>
      </c>
      <c r="I25" s="28">
        <f>L14</f>
        <v>245.05555555555554</v>
      </c>
      <c r="K25" s="29" t="s">
        <v>8</v>
      </c>
      <c r="L25" s="61">
        <f>C7</f>
        <v>202200</v>
      </c>
      <c r="N25" s="54" t="s">
        <v>0</v>
      </c>
      <c r="O25" s="46">
        <f>SUM(O11:O18)</f>
        <v>0</v>
      </c>
    </row>
    <row r="26" spans="2:23" ht="13.5" thickBot="1" x14ac:dyDescent="0.25">
      <c r="B26" s="85"/>
      <c r="C26" s="85"/>
      <c r="D26" s="86"/>
      <c r="E26" s="82"/>
      <c r="H26" s="54" t="s">
        <v>0</v>
      </c>
      <c r="I26" s="60">
        <f>SUM(I24:I25)</f>
        <v>6135.4715555555549</v>
      </c>
      <c r="K26" s="62"/>
    </row>
    <row r="27" spans="2:23" ht="13.5" thickBot="1" x14ac:dyDescent="0.25">
      <c r="B27" s="85"/>
      <c r="C27" s="85"/>
      <c r="D27" s="86"/>
      <c r="E27" s="82"/>
      <c r="K27" s="29" t="s">
        <v>25</v>
      </c>
      <c r="L27" s="63">
        <v>0.35</v>
      </c>
    </row>
    <row r="28" spans="2:23" x14ac:dyDescent="0.2">
      <c r="B28" s="87"/>
      <c r="C28" s="85"/>
      <c r="D28" s="86"/>
      <c r="E28" s="88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6135.4715555555549</v>
      </c>
      <c r="J37" s="32"/>
    </row>
    <row r="38" spans="8:14" ht="13.5" thickBot="1" x14ac:dyDescent="0.25">
      <c r="H38" s="21" t="s">
        <v>24</v>
      </c>
      <c r="I38" s="23">
        <f>I37*L27</f>
        <v>2147.415044444444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3.0344072975052202E-2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4.0964325420375855E-2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2" t="s">
        <v>54</v>
      </c>
      <c r="D3" s="93" t="s">
        <v>55</v>
      </c>
      <c r="E3" s="92" t="s">
        <v>56</v>
      </c>
      <c r="F3" s="92" t="s">
        <v>57</v>
      </c>
      <c r="G3" s="94" t="s">
        <v>58</v>
      </c>
      <c r="J3" s="95" t="s">
        <v>59</v>
      </c>
      <c r="K3" s="95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6">
        <v>1</v>
      </c>
      <c r="D4" s="96">
        <v>5</v>
      </c>
      <c r="E4" s="97">
        <f>+(23.1818181818182)/8</f>
        <v>2.8977272727272751</v>
      </c>
      <c r="F4" s="97">
        <f>E4*D4</f>
        <v>14.488636363636376</v>
      </c>
      <c r="G4" s="97">
        <f>+F4*2</f>
        <v>28.977272727272751</v>
      </c>
      <c r="H4" s="98"/>
      <c r="J4" s="99">
        <f>+E4*4</f>
        <v>11.590909090909101</v>
      </c>
      <c r="K4" s="100">
        <f>+J4*2</f>
        <v>23.181818181818201</v>
      </c>
      <c r="M4" s="101" t="s">
        <v>54</v>
      </c>
      <c r="N4" s="102" t="s">
        <v>35</v>
      </c>
      <c r="O4" s="103" t="s">
        <v>61</v>
      </c>
      <c r="P4" s="104" t="s">
        <v>1</v>
      </c>
      <c r="Q4" s="105" t="s">
        <v>0</v>
      </c>
    </row>
    <row r="5" spans="3:18" ht="15.75" thickBot="1" x14ac:dyDescent="0.3">
      <c r="G5" s="106"/>
      <c r="M5" s="107">
        <v>16.64</v>
      </c>
      <c r="N5" s="108" t="s">
        <v>62</v>
      </c>
      <c r="O5" s="109">
        <f>F28</f>
        <v>173.90633333333332</v>
      </c>
      <c r="P5" s="110">
        <f>F29</f>
        <v>20.868759999999998</v>
      </c>
      <c r="Q5" s="111">
        <f>F30</f>
        <v>194.77509333333333</v>
      </c>
    </row>
    <row r="6" spans="3:18" ht="15.75" thickBot="1" x14ac:dyDescent="0.3">
      <c r="F6" s="112" t="s">
        <v>1</v>
      </c>
      <c r="G6" s="113">
        <f>+G4*0.12</f>
        <v>3.4772727272727302</v>
      </c>
      <c r="I6">
        <f>+G4/4</f>
        <v>7.2443181818181879</v>
      </c>
    </row>
    <row r="7" spans="3:18" ht="15.75" thickBot="1" x14ac:dyDescent="0.3">
      <c r="F7" s="112" t="s">
        <v>48</v>
      </c>
      <c r="G7" s="114">
        <f>+G4+G6</f>
        <v>32.454545454545482</v>
      </c>
      <c r="M7" s="115"/>
      <c r="N7" s="116"/>
      <c r="O7" s="117"/>
      <c r="P7" s="118"/>
      <c r="Q7" s="119"/>
    </row>
    <row r="10" spans="3:18" x14ac:dyDescent="0.25">
      <c r="G10" s="89">
        <f>G7+83.22</f>
        <v>115.67454545454548</v>
      </c>
    </row>
    <row r="13" spans="3:18" ht="15.75" thickBot="1" x14ac:dyDescent="0.3">
      <c r="H13" s="120" t="s">
        <v>63</v>
      </c>
      <c r="N13" s="120" t="s">
        <v>51</v>
      </c>
    </row>
    <row r="14" spans="3:18" ht="15.75" thickBot="1" x14ac:dyDescent="0.3">
      <c r="H14" s="121" t="s">
        <v>64</v>
      </c>
      <c r="I14" s="121" t="s">
        <v>65</v>
      </c>
      <c r="J14" s="122" t="s">
        <v>66</v>
      </c>
      <c r="K14" s="123" t="s">
        <v>35</v>
      </c>
      <c r="L14" s="122" t="s">
        <v>0</v>
      </c>
      <c r="N14" s="124" t="s">
        <v>51</v>
      </c>
      <c r="O14" s="125" t="s">
        <v>67</v>
      </c>
      <c r="P14" s="126" t="s">
        <v>68</v>
      </c>
      <c r="Q14" s="126" t="s">
        <v>0</v>
      </c>
      <c r="R14" s="127"/>
    </row>
    <row r="15" spans="3:18" ht="15.75" thickBot="1" x14ac:dyDescent="0.3">
      <c r="H15" s="128">
        <v>1000</v>
      </c>
      <c r="I15" s="128">
        <v>1</v>
      </c>
      <c r="J15" s="129">
        <v>36</v>
      </c>
      <c r="K15" s="128">
        <v>22</v>
      </c>
      <c r="L15" s="129">
        <f>((H15/J15)/K15)</f>
        <v>1.2626262626262628</v>
      </c>
      <c r="N15" s="130">
        <v>1</v>
      </c>
      <c r="O15" s="131">
        <v>517.20000000000005</v>
      </c>
      <c r="P15" s="132">
        <v>22</v>
      </c>
      <c r="Q15" s="133">
        <f>O15/P15</f>
        <v>23.509090909090911</v>
      </c>
    </row>
    <row r="16" spans="3:18" ht="15.75" thickBot="1" x14ac:dyDescent="0.3"/>
    <row r="17" spans="2:17" x14ac:dyDescent="0.25">
      <c r="H17" s="121" t="s">
        <v>69</v>
      </c>
      <c r="I17" s="121" t="s">
        <v>65</v>
      </c>
      <c r="J17" s="122" t="s">
        <v>66</v>
      </c>
      <c r="K17" s="123" t="s">
        <v>35</v>
      </c>
      <c r="L17" s="122" t="s">
        <v>0</v>
      </c>
      <c r="N17" s="134"/>
      <c r="O17" s="135"/>
      <c r="P17" s="136"/>
      <c r="Q17" s="137"/>
    </row>
    <row r="18" spans="2:17" x14ac:dyDescent="0.25">
      <c r="H18" s="128">
        <v>2000</v>
      </c>
      <c r="I18" s="128">
        <v>1</v>
      </c>
      <c r="J18" s="129">
        <v>36</v>
      </c>
      <c r="K18" s="128">
        <v>22</v>
      </c>
      <c r="L18" s="129">
        <f>((H18/J18)/K18)</f>
        <v>2.5252525252525255</v>
      </c>
    </row>
    <row r="19" spans="2:17" ht="15.75" thickBot="1" x14ac:dyDescent="0.3">
      <c r="N19" s="134"/>
      <c r="O19" s="136"/>
      <c r="P19" s="136"/>
      <c r="Q19" s="137"/>
    </row>
    <row r="20" spans="2:17" ht="15.75" thickBot="1" x14ac:dyDescent="0.3">
      <c r="C20" s="186" t="s">
        <v>52</v>
      </c>
      <c r="D20" s="187"/>
      <c r="E20" s="187"/>
      <c r="F20" s="188"/>
      <c r="H20" s="138" t="s">
        <v>70</v>
      </c>
      <c r="I20" s="139">
        <v>3.79</v>
      </c>
    </row>
    <row r="21" spans="2:17" ht="15.75" thickBot="1" x14ac:dyDescent="0.3">
      <c r="C21" s="140" t="s">
        <v>3</v>
      </c>
      <c r="D21" s="141" t="s">
        <v>69</v>
      </c>
      <c r="E21" s="141" t="s">
        <v>64</v>
      </c>
      <c r="F21" s="142" t="s">
        <v>0</v>
      </c>
      <c r="H21" s="143" t="s">
        <v>51</v>
      </c>
      <c r="I21" s="144">
        <f>Q15</f>
        <v>23.509090909090911</v>
      </c>
    </row>
    <row r="22" spans="2:17" ht="15.75" thickBot="1" x14ac:dyDescent="0.3">
      <c r="B22" s="145"/>
      <c r="C22" s="146" t="s">
        <v>70</v>
      </c>
      <c r="D22" s="147">
        <f>L18</f>
        <v>2.5252525252525255</v>
      </c>
      <c r="E22" s="148">
        <f>L15</f>
        <v>1.2626262626262628</v>
      </c>
      <c r="F22" s="149">
        <f>D22+E22</f>
        <v>3.7878787878787881</v>
      </c>
      <c r="H22" s="150" t="s">
        <v>71</v>
      </c>
      <c r="I22" s="139">
        <v>25</v>
      </c>
    </row>
    <row r="23" spans="2:17" ht="16.5" thickTop="1" thickBot="1" x14ac:dyDescent="0.3">
      <c r="C23" s="151" t="s">
        <v>51</v>
      </c>
      <c r="D23" s="77"/>
      <c r="E23" s="77"/>
      <c r="F23" s="152">
        <f>I21</f>
        <v>23.509090909090911</v>
      </c>
      <c r="H23" s="153" t="s">
        <v>46</v>
      </c>
      <c r="I23" s="144">
        <v>50</v>
      </c>
      <c r="J23" s="154" t="s">
        <v>72</v>
      </c>
      <c r="K23" s="155">
        <f>I24*J24</f>
        <v>51.149545454545454</v>
      </c>
    </row>
    <row r="24" spans="2:17" ht="16.5" thickTop="1" thickBot="1" x14ac:dyDescent="0.3">
      <c r="C24" s="151" t="s">
        <v>46</v>
      </c>
      <c r="D24" s="77"/>
      <c r="E24" s="77"/>
      <c r="F24" s="152">
        <v>50</v>
      </c>
      <c r="H24" s="156" t="s">
        <v>0</v>
      </c>
      <c r="I24" s="157">
        <f>SUM(I20:I23)</f>
        <v>102.29909090909091</v>
      </c>
      <c r="J24" s="158">
        <v>0.5</v>
      </c>
    </row>
    <row r="25" spans="2:17" ht="16.5" thickTop="1" thickBot="1" x14ac:dyDescent="0.3">
      <c r="C25" s="159" t="s">
        <v>71</v>
      </c>
      <c r="F25" s="160">
        <f>I22</f>
        <v>25</v>
      </c>
      <c r="J25" s="154" t="s">
        <v>73</v>
      </c>
      <c r="K25" s="155">
        <f>I24*J26</f>
        <v>20.459818181818182</v>
      </c>
    </row>
    <row r="26" spans="2:17" ht="16.5" thickTop="1" thickBot="1" x14ac:dyDescent="0.3">
      <c r="C26" s="161" t="s">
        <v>73</v>
      </c>
      <c r="D26" s="162">
        <f>+J26</f>
        <v>0.2</v>
      </c>
      <c r="F26" s="160">
        <f>+K25</f>
        <v>20.459818181818182</v>
      </c>
      <c r="J26" s="158">
        <v>0.2</v>
      </c>
    </row>
    <row r="27" spans="2:17" ht="16.5" thickTop="1" thickBot="1" x14ac:dyDescent="0.3">
      <c r="C27" s="163" t="s">
        <v>72</v>
      </c>
      <c r="D27" s="164">
        <f>+J24</f>
        <v>0.5</v>
      </c>
      <c r="E27" s="77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5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Sofía Chiriboga</cp:lastModifiedBy>
  <cp:lastPrinted>2015-12-23T20:01:33Z</cp:lastPrinted>
  <dcterms:created xsi:type="dcterms:W3CDTF">2009-04-21T01:08:50Z</dcterms:created>
  <dcterms:modified xsi:type="dcterms:W3CDTF">2018-10-19T14:58:46Z</dcterms:modified>
</cp:coreProperties>
</file>