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Alega Romero/"/>
    </mc:Choice>
  </mc:AlternateContent>
  <xr:revisionPtr revIDLastSave="0" documentId="10_ncr:8100000_{217EDE4B-98D0-F946-9BD7-5DBF49B100EE}" xr6:coauthVersionLast="32" xr6:coauthVersionMax="32" xr10:uidLastSave="{00000000-0000-0000-0000-000000000000}"/>
  <bookViews>
    <workbookView xWindow="0" yWindow="460" windowWidth="28760" windowHeight="16660" activeTab="1" xr2:uid="{00000000-000D-0000-FFFF-FFFF00000000}"/>
  </bookViews>
  <sheets>
    <sheet name="Alega romero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9" l="1"/>
  <c r="N4" i="9"/>
  <c r="H14" i="9"/>
  <c r="C10" i="9"/>
  <c r="C13" i="9" s="1"/>
  <c r="K8" i="9"/>
  <c r="K6" i="9"/>
  <c r="H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/>
  <c r="G13" i="8" s="1"/>
  <c r="E12" i="8"/>
  <c r="F12" i="8"/>
  <c r="G12" i="8"/>
  <c r="G10" i="8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C14" i="9" l="1"/>
  <c r="C15" i="9" s="1"/>
  <c r="H10" i="9"/>
  <c r="F15" i="8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s="1"/>
</calcChain>
</file>

<file path=xl/sharedStrings.xml><?xml version="1.0" encoding="utf-8"?>
<sst xmlns="http://schemas.openxmlformats.org/spreadsheetml/2006/main" count="798" uniqueCount="71">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</sst>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9" fillId="2" borderId="2" xfId="0" applyFont="1" applyFill="1" applyBorder="1" applyAlignment="1">
      <alignment horizontal="left" vertical="top" wrapText="1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workbookViewId="0">
      <selection activeCell="F11" sqref="F1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66" t="s">
        <v>18</v>
      </c>
      <c r="D3" s="66"/>
      <c r="E3" s="66"/>
      <c r="F3" s="66"/>
      <c r="G3" s="66"/>
      <c r="H3" s="2"/>
      <c r="I3" s="2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4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4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4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4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4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4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</row>
    <row r="4" spans="1:293" ht="19">
      <c r="C4" s="66"/>
      <c r="D4" s="66"/>
      <c r="E4" s="66"/>
      <c r="F4" s="66"/>
      <c r="G4" s="66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67"/>
      <c r="D8" s="67"/>
      <c r="E8" s="67"/>
      <c r="F8" s="67"/>
      <c r="G8" s="67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v>1</v>
      </c>
      <c r="C10" s="28">
        <v>8000</v>
      </c>
      <c r="D10" s="28">
        <v>8000</v>
      </c>
      <c r="E10" s="30"/>
      <c r="F10" s="31">
        <v>30</v>
      </c>
      <c r="G10" s="32">
        <f>C10/F10</f>
        <v>266.66666666666669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>
      <c r="A12" s="38">
        <v>1</v>
      </c>
      <c r="C12" s="12" t="s">
        <v>9</v>
      </c>
      <c r="D12" s="45">
        <v>250</v>
      </c>
      <c r="E12" s="46">
        <f>(D12*A12)*8</f>
        <v>2000</v>
      </c>
      <c r="F12" s="13">
        <f>C10/E12</f>
        <v>4</v>
      </c>
      <c r="G12" s="25">
        <f>F12/22</f>
        <v>0.18181818181818182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>
      <c r="A13" s="38">
        <v>1</v>
      </c>
      <c r="C13" s="14" t="s">
        <v>24</v>
      </c>
      <c r="D13" s="45">
        <v>250</v>
      </c>
      <c r="E13" s="46">
        <f>(D13*A13)*8</f>
        <v>2000</v>
      </c>
      <c r="F13" s="13">
        <f>C10/E13</f>
        <v>4</v>
      </c>
      <c r="G13" s="25">
        <f>F13/22</f>
        <v>0.18181818181818182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>
      <c r="A14" s="38">
        <v>1</v>
      </c>
      <c r="C14" s="15" t="s">
        <v>10</v>
      </c>
      <c r="D14" s="45">
        <v>250</v>
      </c>
      <c r="E14" s="46">
        <f>(D14*A14)*8</f>
        <v>2000</v>
      </c>
      <c r="F14" s="13">
        <f>C10/E14</f>
        <v>4</v>
      </c>
      <c r="G14" s="25">
        <f t="shared" ref="G14" si="0">F14/22</f>
        <v>0.18181818181818182</v>
      </c>
    </row>
    <row r="15" spans="1:293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0.26666666666666666</v>
      </c>
      <c r="G15" s="49">
        <f>F15/22</f>
        <v>1.2121212121212121E-2</v>
      </c>
      <c r="J15" s="16"/>
      <c r="K15" s="16"/>
    </row>
    <row r="16" spans="1:293">
      <c r="A16" s="44">
        <v>1</v>
      </c>
      <c r="E16" s="17" t="s">
        <v>8</v>
      </c>
      <c r="F16" s="18">
        <f>F12+F15</f>
        <v>4.2666666666666666</v>
      </c>
      <c r="G16" s="19">
        <f>F16/22</f>
        <v>0.19393939393939394</v>
      </c>
      <c r="H16" s="26"/>
      <c r="I16" s="26"/>
      <c r="J16" s="16"/>
      <c r="K16" s="16"/>
    </row>
    <row r="17" spans="3:43">
      <c r="E17" s="20" t="s">
        <v>11</v>
      </c>
      <c r="F17" s="13">
        <f>F16+2</f>
        <v>6.2666666666666666</v>
      </c>
      <c r="G17" s="21">
        <f>F17/22</f>
        <v>0.28484848484848485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>
      <c r="E18" s="20"/>
      <c r="F18" s="22"/>
      <c r="G18" s="23"/>
      <c r="I18" s="26"/>
    </row>
    <row r="19" spans="3:43" ht="15" customHeight="1">
      <c r="F19" s="54"/>
      <c r="G19" s="54"/>
    </row>
    <row r="20" spans="3:43" ht="15" customHeight="1"/>
    <row r="22" spans="3:43">
      <c r="C22" s="20"/>
      <c r="F22" s="44"/>
      <c r="G22" s="44"/>
    </row>
    <row r="23" spans="3:43">
      <c r="C23" s="26"/>
      <c r="F23" s="61"/>
      <c r="G23" s="62"/>
    </row>
    <row r="24" spans="3:43">
      <c r="C24" s="26"/>
      <c r="F24" s="61"/>
      <c r="G24" s="62"/>
    </row>
    <row r="25" spans="3:43">
      <c r="C25" s="26"/>
      <c r="F25" s="61"/>
      <c r="G25" s="62"/>
    </row>
    <row r="26" spans="3:43">
      <c r="C26" s="26"/>
      <c r="F26" s="60"/>
      <c r="G26" s="60"/>
    </row>
    <row r="27" spans="3:43">
      <c r="F27" s="44"/>
      <c r="G27" s="44"/>
    </row>
    <row r="28" spans="3:43">
      <c r="F28" s="62"/>
      <c r="G28" s="62"/>
    </row>
    <row r="29" spans="3:43">
      <c r="C29" s="26"/>
      <c r="F29" s="62"/>
      <c r="G29" s="63"/>
    </row>
    <row r="30" spans="3:43" ht="15.75" customHeight="1">
      <c r="C30" s="26"/>
    </row>
    <row r="31" spans="3:43">
      <c r="C31" s="26"/>
    </row>
    <row r="32" spans="3:43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C9" sqref="C9"/>
    </sheetView>
  </sheetViews>
  <sheetFormatPr baseColWidth="10" defaultRowHeight="15"/>
  <sheetData>
    <row r="3" spans="2:14">
      <c r="B3" s="69" t="s">
        <v>42</v>
      </c>
      <c r="C3" s="69"/>
      <c r="F3" s="69" t="s">
        <v>43</v>
      </c>
      <c r="G3" s="69"/>
      <c r="H3" s="69"/>
      <c r="J3" s="69" t="s">
        <v>44</v>
      </c>
      <c r="K3" s="69"/>
    </row>
    <row r="4" spans="2:14">
      <c r="B4" s="69" t="s">
        <v>45</v>
      </c>
      <c r="C4" s="69"/>
      <c r="F4" s="69" t="s">
        <v>46</v>
      </c>
      <c r="G4" s="69"/>
      <c r="H4" s="69"/>
      <c r="J4" s="70" t="s">
        <v>47</v>
      </c>
      <c r="K4" s="71">
        <f>375+11</f>
        <v>386</v>
      </c>
      <c r="M4" t="s">
        <v>69</v>
      </c>
      <c r="N4">
        <f>2400/36</f>
        <v>66.666666666666671</v>
      </c>
    </row>
    <row r="5" spans="2:14">
      <c r="B5" s="72" t="s">
        <v>48</v>
      </c>
      <c r="C5" s="73">
        <v>0</v>
      </c>
      <c r="D5" t="s">
        <v>49</v>
      </c>
      <c r="F5" s="72" t="s">
        <v>50</v>
      </c>
      <c r="G5" s="70" t="s">
        <v>51</v>
      </c>
      <c r="H5" s="72" t="s">
        <v>52</v>
      </c>
      <c r="J5" s="74">
        <v>0.1215</v>
      </c>
      <c r="K5" s="75">
        <f>+K4*J5</f>
        <v>46.899000000000001</v>
      </c>
      <c r="M5" t="s">
        <v>70</v>
      </c>
      <c r="N5">
        <v>50</v>
      </c>
    </row>
    <row r="6" spans="2:14">
      <c r="B6" s="72" t="s">
        <v>53</v>
      </c>
      <c r="C6" s="73">
        <v>0</v>
      </c>
      <c r="D6" t="s">
        <v>49</v>
      </c>
      <c r="F6" s="73" t="s">
        <v>24</v>
      </c>
      <c r="G6" s="76">
        <v>8000</v>
      </c>
      <c r="H6" s="77">
        <f>+$C$6/G6</f>
        <v>0</v>
      </c>
      <c r="J6" s="74" t="s">
        <v>54</v>
      </c>
      <c r="K6" s="75">
        <f>+K4/12</f>
        <v>32.166666666666664</v>
      </c>
    </row>
    <row r="7" spans="2:14">
      <c r="B7" s="72" t="s">
        <v>55</v>
      </c>
      <c r="C7" s="78">
        <v>8000</v>
      </c>
      <c r="D7" t="s">
        <v>49</v>
      </c>
      <c r="F7" s="73"/>
      <c r="G7" s="76"/>
      <c r="H7" s="77"/>
      <c r="I7" s="79"/>
      <c r="J7" s="70" t="s">
        <v>56</v>
      </c>
      <c r="K7" s="75">
        <f>+K4/12</f>
        <v>32.166666666666664</v>
      </c>
    </row>
    <row r="8" spans="2:14">
      <c r="F8" s="72" t="s">
        <v>57</v>
      </c>
      <c r="G8" s="72"/>
      <c r="H8" s="80">
        <v>7</v>
      </c>
      <c r="I8" s="79"/>
      <c r="J8" s="70" t="s">
        <v>58</v>
      </c>
      <c r="K8" s="75">
        <f>+K4/12</f>
        <v>32.166666666666664</v>
      </c>
    </row>
    <row r="9" spans="2:14">
      <c r="B9" s="72" t="s">
        <v>59</v>
      </c>
      <c r="C9" s="81">
        <v>0.15</v>
      </c>
      <c r="F9" s="72" t="s">
        <v>60</v>
      </c>
      <c r="G9" s="72"/>
      <c r="H9" s="75">
        <f>(+H8*K11)+N4+N5</f>
        <v>290.22922727272731</v>
      </c>
      <c r="I9" s="79"/>
      <c r="J9" s="70" t="s">
        <v>61</v>
      </c>
      <c r="K9" s="75">
        <f>+K4/24</f>
        <v>16.083333333333332</v>
      </c>
    </row>
    <row r="10" spans="2:14">
      <c r="B10" s="72" t="s">
        <v>62</v>
      </c>
      <c r="C10" s="78">
        <f>+C9*C7</f>
        <v>1200</v>
      </c>
      <c r="F10" s="72" t="s">
        <v>63</v>
      </c>
      <c r="G10" s="72"/>
      <c r="H10" s="82">
        <f>+H9/C7</f>
        <v>3.6278653409090915E-2</v>
      </c>
      <c r="I10" s="79"/>
      <c r="J10" s="83" t="s">
        <v>64</v>
      </c>
      <c r="K10" s="75">
        <f>SUM(K4:K9)</f>
        <v>545.48233333333337</v>
      </c>
    </row>
    <row r="11" spans="2:14">
      <c r="I11" s="84"/>
      <c r="J11" s="70" t="s">
        <v>65</v>
      </c>
      <c r="K11" s="75">
        <f>+K10/22</f>
        <v>24.794651515151518</v>
      </c>
    </row>
    <row r="12" spans="2:14">
      <c r="I12" s="84"/>
    </row>
    <row r="13" spans="2:14">
      <c r="B13" s="72" t="s">
        <v>66</v>
      </c>
      <c r="C13" s="78">
        <f>+C10</f>
        <v>1200</v>
      </c>
      <c r="H13" s="84"/>
      <c r="I13" s="84"/>
    </row>
    <row r="14" spans="2:14">
      <c r="B14" s="72" t="s">
        <v>42</v>
      </c>
      <c r="C14" s="85">
        <f>+H9</f>
        <v>290.22922727272731</v>
      </c>
      <c r="H14" s="84">
        <f>250*8</f>
        <v>2000</v>
      </c>
      <c r="I14" s="84"/>
    </row>
    <row r="15" spans="2:14">
      <c r="B15" s="72" t="s">
        <v>67</v>
      </c>
      <c r="C15" s="85">
        <f>+C14-C13</f>
        <v>-909.77077272727274</v>
      </c>
      <c r="H15" s="84"/>
      <c r="I15" s="84"/>
    </row>
    <row r="18" spans="2:7">
      <c r="B18" s="86" t="s">
        <v>68</v>
      </c>
      <c r="C18" s="86"/>
      <c r="D18" s="86"/>
      <c r="E18" s="86"/>
      <c r="F18" s="86"/>
      <c r="G18" s="86"/>
    </row>
    <row r="19" spans="2:7">
      <c r="B19" s="86"/>
      <c r="C19" s="86"/>
      <c r="D19" s="86"/>
      <c r="E19" s="86"/>
      <c r="F19" s="86"/>
      <c r="G19" s="86"/>
    </row>
    <row r="20" spans="2:7">
      <c r="B20" s="86"/>
      <c r="C20" s="86"/>
      <c r="D20" s="86"/>
      <c r="E20" s="86"/>
      <c r="F20" s="86"/>
      <c r="G20" s="86"/>
    </row>
  </sheetData>
  <mergeCells count="6">
    <mergeCell ref="B3:C3"/>
    <mergeCell ref="F3:H3"/>
    <mergeCell ref="J3:K3"/>
    <mergeCell ref="B4:C4"/>
    <mergeCell ref="F4:H4"/>
    <mergeCell ref="B18:G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66" t="s">
        <v>18</v>
      </c>
      <c r="D3" s="66"/>
      <c r="E3" s="66"/>
      <c r="F3" s="66"/>
      <c r="G3" s="66"/>
      <c r="H3" s="2"/>
      <c r="I3" s="2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4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4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4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4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4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4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</row>
    <row r="4" spans="1:293" ht="19">
      <c r="C4" s="66"/>
      <c r="D4" s="66"/>
      <c r="E4" s="66"/>
      <c r="F4" s="66"/>
      <c r="G4" s="66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67"/>
      <c r="D8" s="67"/>
      <c r="E8" s="67"/>
      <c r="F8" s="67"/>
      <c r="G8" s="67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>
      <c r="E18" s="20"/>
      <c r="F18" s="22"/>
      <c r="G18" s="23"/>
      <c r="I18" s="26"/>
    </row>
    <row r="19" spans="3:43" ht="15" customHeight="1">
      <c r="F19" s="54">
        <f>F12+F15</f>
        <v>108.5</v>
      </c>
      <c r="G19" s="54">
        <f>F19/22</f>
        <v>4.9318181818181817</v>
      </c>
    </row>
    <row r="20" spans="3:43" ht="15" customHeight="1"/>
    <row r="22" spans="3:43">
      <c r="C22" s="20" t="s">
        <v>26</v>
      </c>
      <c r="F22" s="39" t="s">
        <v>31</v>
      </c>
      <c r="G22" s="39" t="s">
        <v>32</v>
      </c>
    </row>
    <row r="23" spans="3:43">
      <c r="C23" s="26" t="s">
        <v>27</v>
      </c>
      <c r="F23" s="40" t="s">
        <v>9</v>
      </c>
      <c r="G23" s="43">
        <v>2400</v>
      </c>
    </row>
    <row r="24" spans="3:43">
      <c r="C24" s="26" t="s">
        <v>28</v>
      </c>
      <c r="F24" s="41" t="s">
        <v>24</v>
      </c>
      <c r="G24" s="43">
        <v>2400</v>
      </c>
    </row>
    <row r="25" spans="3:43">
      <c r="C25" s="26" t="s">
        <v>29</v>
      </c>
      <c r="F25" s="42" t="s">
        <v>10</v>
      </c>
      <c r="G25" s="43">
        <v>2400</v>
      </c>
    </row>
    <row r="26" spans="3:43">
      <c r="C26" s="26" t="s">
        <v>30</v>
      </c>
    </row>
    <row r="27" spans="3:43">
      <c r="F27" s="39" t="s">
        <v>33</v>
      </c>
      <c r="G27" s="39" t="s">
        <v>34</v>
      </c>
    </row>
    <row r="28" spans="3:43">
      <c r="F28" s="43">
        <v>5</v>
      </c>
      <c r="G28" s="43">
        <v>31</v>
      </c>
    </row>
    <row r="29" spans="3:43">
      <c r="C29" s="26" t="s">
        <v>36</v>
      </c>
      <c r="F29" s="43"/>
      <c r="G29" s="50"/>
    </row>
    <row r="30" spans="3:43" ht="15.75" customHeight="1">
      <c r="C30" s="26" t="s">
        <v>41</v>
      </c>
    </row>
    <row r="31" spans="3:43">
      <c r="C31" s="26" t="s">
        <v>39</v>
      </c>
    </row>
    <row r="32" spans="3:43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Alega romero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2018-05-25T22:48:24Z</dcterms:modified>
</cp:coreProperties>
</file>