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 GYE/Copol/"/>
    </mc:Choice>
  </mc:AlternateContent>
  <xr:revisionPtr revIDLastSave="14" documentId="8_{3C1C86BD-6EEC-46A1-B386-545CFEBC540A}" xr6:coauthVersionLast="28" xr6:coauthVersionMax="28" xr10:uidLastSave="{73A180FB-E872-406D-B580-856713DBE257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N16" i="4" l="1"/>
  <c r="N17" i="4"/>
  <c r="D17" i="4" l="1"/>
  <c r="D5" i="4"/>
  <c r="D9" i="4" l="1"/>
  <c r="R7" i="4" l="1"/>
  <c r="M18" i="4" l="1"/>
  <c r="E6" i="4"/>
  <c r="F6" i="4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29" i="4"/>
  <c r="G30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5" i="4"/>
  <c r="K26" i="4" s="1"/>
  <c r="D7" i="4" s="1"/>
  <c r="K22" i="4"/>
  <c r="D8" i="4" s="1"/>
  <c r="Q19" i="4" l="1"/>
  <c r="D16" i="4" s="1"/>
  <c r="E15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<sst xmlns="http://schemas.openxmlformats.org/spreadsheetml/2006/main" count="239" uniqueCount="138">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</sst>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topLeftCell="A11" zoomScale="80" zoomScaleNormal="80" workbookViewId="0">
      <selection activeCell="G12" sqref="G12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26953125" style="56" bestFit="1" customWidth="1"/>
    <col min="9" max="9" width="10.81640625" style="56"/>
    <col min="10" max="10" width="18.453125" style="56" bestFit="1" customWidth="1"/>
    <col min="11" max="11" width="9.26953125" style="56" bestFit="1" customWidth="1"/>
    <col min="12" max="12" width="11.7265625" style="56" bestFit="1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24" t="s">
        <v>80</v>
      </c>
      <c r="C3" s="125"/>
      <c r="D3" s="125"/>
      <c r="E3" s="125"/>
      <c r="F3" s="125"/>
      <c r="G3" s="126"/>
      <c r="J3" s="58" t="s">
        <v>87</v>
      </c>
      <c r="K3" s="110">
        <v>48</v>
      </c>
      <c r="P3" s="138" t="s">
        <v>100</v>
      </c>
      <c r="Q3" s="139"/>
      <c r="R3" s="140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1" t="s">
        <v>101</v>
      </c>
      <c r="Q4" s="142"/>
      <c r="R4" s="118">
        <v>386</v>
      </c>
    </row>
    <row r="5" spans="2:18" ht="13.5" thickBot="1" x14ac:dyDescent="0.35">
      <c r="B5" s="66" t="s">
        <v>97</v>
      </c>
      <c r="C5" s="67">
        <f>K17+L17+M17+N17</f>
        <v>841.5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1481.0400000000002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70" t="s">
        <v>117</v>
      </c>
      <c r="C6" s="71">
        <f>C5</f>
        <v>841.5</v>
      </c>
      <c r="D6" s="72">
        <v>1</v>
      </c>
      <c r="E6" s="72">
        <f>D6*$E$4</f>
        <v>0.6</v>
      </c>
      <c r="F6" s="72">
        <f>D6+E6</f>
        <v>1.6</v>
      </c>
      <c r="G6" s="73">
        <f>F6*C6</f>
        <v>1346.4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70" t="s">
        <v>121</v>
      </c>
      <c r="C7" s="71">
        <f>K18+L18+M18+N18</f>
        <v>3366</v>
      </c>
      <c r="D7" s="72">
        <f>K25+K26</f>
        <v>0.20845988636363638</v>
      </c>
      <c r="E7" s="72">
        <f>D7*$E$4</f>
        <v>0.12507593181818183</v>
      </c>
      <c r="F7" s="72">
        <f>D7+E7</f>
        <v>0.33353581818181821</v>
      </c>
      <c r="G7" s="73">
        <f>F7*C7</f>
        <v>1122.6815640000002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35">
      <c r="B8" s="70" t="s">
        <v>96</v>
      </c>
      <c r="C8" s="71">
        <f>K18+L18+M18+N18</f>
        <v>3366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7484.5437599999996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5" t="s">
        <v>40</v>
      </c>
      <c r="C9" s="76">
        <f>C5</f>
        <v>841.5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807.83999999999992</v>
      </c>
      <c r="J9" s="58" t="s">
        <v>91</v>
      </c>
      <c r="K9" s="64">
        <f>K3*K4</f>
        <v>1190.1432727272729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9"/>
      <c r="C10" s="79"/>
      <c r="D10" s="80" t="s">
        <v>3</v>
      </c>
      <c r="E10" s="81"/>
      <c r="F10" s="80" t="s">
        <v>3</v>
      </c>
      <c r="G10" s="69">
        <f>SUM(G5:G9)</f>
        <v>12242.505324000002</v>
      </c>
      <c r="J10" s="58" t="s">
        <v>94</v>
      </c>
      <c r="K10" s="64">
        <f>K5*K3</f>
        <v>144</v>
      </c>
      <c r="P10" s="143" t="s">
        <v>107</v>
      </c>
      <c r="Q10" s="144"/>
      <c r="R10" s="120">
        <f>SUM(R5:R9)</f>
        <v>159.48233333333332</v>
      </c>
    </row>
    <row r="11" spans="2:18" ht="15" thickBot="1" x14ac:dyDescent="0.4">
      <c r="B11" s="79"/>
      <c r="C11" s="79"/>
      <c r="D11" s="82" t="s">
        <v>4</v>
      </c>
      <c r="E11" s="83"/>
      <c r="F11" s="82" t="s">
        <v>4</v>
      </c>
      <c r="G11" s="73">
        <f>G10*12%</f>
        <v>1469.1006388800001</v>
      </c>
      <c r="J11" s="58" t="s">
        <v>95</v>
      </c>
      <c r="K11" s="64">
        <f>SUM(K9:K10)</f>
        <v>1334.1432727272729</v>
      </c>
      <c r="P11" s="141" t="s">
        <v>91</v>
      </c>
      <c r="Q11" s="142"/>
      <c r="R11" s="122">
        <f>R4+R10</f>
        <v>545.48233333333337</v>
      </c>
    </row>
    <row r="12" spans="2:18" ht="16" thickBot="1" x14ac:dyDescent="0.4">
      <c r="B12" s="84"/>
      <c r="C12" s="79"/>
      <c r="D12" s="85" t="s">
        <v>5</v>
      </c>
      <c r="E12" s="86"/>
      <c r="F12" s="85" t="s">
        <v>5</v>
      </c>
      <c r="G12" s="87">
        <f>SUM(G10:G11)</f>
        <v>13711.605962880001</v>
      </c>
      <c r="J12" s="58" t="s">
        <v>98</v>
      </c>
      <c r="K12" s="123">
        <f>Q12</f>
        <v>2</v>
      </c>
      <c r="P12" s="53" t="s">
        <v>108</v>
      </c>
      <c r="Q12" s="54">
        <v>2</v>
      </c>
      <c r="R12" s="121">
        <f>R11*Q12</f>
        <v>1090.9646666666667</v>
      </c>
    </row>
    <row r="13" spans="2:18" ht="13.5" thickBot="1" x14ac:dyDescent="0.35">
      <c r="J13" s="58" t="s">
        <v>91</v>
      </c>
      <c r="K13" s="64">
        <f>K11*K12</f>
        <v>2668.2865454545458</v>
      </c>
    </row>
    <row r="14" spans="2:18" ht="18.75" customHeight="1" thickBot="1" x14ac:dyDescent="0.35">
      <c r="B14" s="127" t="s">
        <v>39</v>
      </c>
      <c r="C14" s="128"/>
      <c r="D14" s="128"/>
      <c r="E14" s="128"/>
      <c r="F14" s="128"/>
      <c r="G14" s="129"/>
      <c r="J14" s="58" t="s">
        <v>99</v>
      </c>
      <c r="K14" s="64">
        <f>K12*K13</f>
        <v>5336.5730909090917</v>
      </c>
    </row>
    <row r="15" spans="2:18" ht="15" customHeight="1" thickBot="1" x14ac:dyDescent="0.3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35">
      <c r="B16" s="92" t="s">
        <v>7</v>
      </c>
      <c r="C16" s="93">
        <f>C9</f>
        <v>841.5</v>
      </c>
      <c r="D16" s="94">
        <f>Q19</f>
        <v>0.47</v>
      </c>
      <c r="E16" s="94">
        <f>D16*$E$15</f>
        <v>0.16449999999999998</v>
      </c>
      <c r="F16" s="94">
        <f>E16+D16</f>
        <v>0.63449999999999995</v>
      </c>
      <c r="G16" s="95">
        <f>F16*C16</f>
        <v>533.93174999999997</v>
      </c>
      <c r="J16" s="58" t="s">
        <v>89</v>
      </c>
      <c r="K16" s="110">
        <v>4</v>
      </c>
      <c r="L16" s="110">
        <v>0</v>
      </c>
      <c r="M16" s="110">
        <v>0</v>
      </c>
      <c r="N16" s="115">
        <f>K16+L16+M16</f>
        <v>4</v>
      </c>
      <c r="P16" s="136" t="s">
        <v>116</v>
      </c>
      <c r="Q16" s="137"/>
    </row>
    <row r="17" spans="2:17" s="96" customFormat="1" ht="13.5" thickBot="1" x14ac:dyDescent="0.35">
      <c r="B17" s="55" t="s">
        <v>79</v>
      </c>
      <c r="C17" s="130">
        <v>1</v>
      </c>
      <c r="D17" s="132">
        <f>Q20</f>
        <v>19</v>
      </c>
      <c r="E17" s="132">
        <f t="shared" ref="E17:E18" si="3">D17*$E$15</f>
        <v>6.6499999999999995</v>
      </c>
      <c r="F17" s="132">
        <f t="shared" ref="F17:F18" si="4">E17+D17</f>
        <v>25.65</v>
      </c>
      <c r="G17" s="134">
        <f>F17*C17</f>
        <v>25.65</v>
      </c>
      <c r="J17" s="58" t="s">
        <v>88</v>
      </c>
      <c r="K17" s="110">
        <v>765</v>
      </c>
      <c r="L17" s="110">
        <v>0</v>
      </c>
      <c r="M17" s="110">
        <v>0</v>
      </c>
      <c r="N17" s="115">
        <f>(K17+L17+M17)*10%</f>
        <v>76.5</v>
      </c>
      <c r="P17" s="58" t="s">
        <v>112</v>
      </c>
      <c r="Q17" s="64">
        <v>1.1000000000000001</v>
      </c>
    </row>
    <row r="18" spans="2:17" s="96" customFormat="1" ht="13.5" thickBot="1" x14ac:dyDescent="0.35">
      <c r="B18" s="43" t="s">
        <v>85</v>
      </c>
      <c r="C18" s="131"/>
      <c r="D18" s="133"/>
      <c r="E18" s="133">
        <f t="shared" si="3"/>
        <v>0</v>
      </c>
      <c r="F18" s="133">
        <f t="shared" si="4"/>
        <v>0</v>
      </c>
      <c r="G18" s="135">
        <f t="shared" ref="G18" si="5">(D18+E18)*C18</f>
        <v>0</v>
      </c>
      <c r="J18" s="58" t="s">
        <v>90</v>
      </c>
      <c r="K18" s="59">
        <f>K16*K17</f>
        <v>3060</v>
      </c>
      <c r="L18" s="59">
        <f>L16*L17</f>
        <v>0</v>
      </c>
      <c r="M18" s="59">
        <f>M16*M17</f>
        <v>0</v>
      </c>
      <c r="N18" s="59">
        <f>N16*N17</f>
        <v>306</v>
      </c>
      <c r="P18" s="58" t="s">
        <v>113</v>
      </c>
      <c r="Q18" s="64">
        <v>0.6</v>
      </c>
    </row>
    <row r="19" spans="2:17" s="96" customFormat="1" ht="16" thickBot="1" x14ac:dyDescent="0.35">
      <c r="B19" s="98"/>
      <c r="C19" s="99"/>
      <c r="D19" s="100" t="s">
        <v>3</v>
      </c>
      <c r="E19" s="101"/>
      <c r="F19" s="100" t="s">
        <v>3</v>
      </c>
      <c r="G19" s="95">
        <f>SUM(G16:G17)</f>
        <v>559.58174999999994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0.47</v>
      </c>
    </row>
    <row r="20" spans="2:17" s="96" customFormat="1" ht="16" thickBot="1" x14ac:dyDescent="0.3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36" t="s">
        <v>111</v>
      </c>
      <c r="K20" s="137"/>
      <c r="L20" s="105" t="s">
        <v>109</v>
      </c>
      <c r="P20" s="58" t="s">
        <v>114</v>
      </c>
      <c r="Q20" s="64">
        <v>19</v>
      </c>
    </row>
    <row r="21" spans="2:17" s="96" customFormat="1" ht="15" thickBot="1" x14ac:dyDescent="0.35">
      <c r="B21" s="99"/>
      <c r="C21" s="99"/>
      <c r="D21" s="102" t="s">
        <v>4</v>
      </c>
      <c r="E21" s="103"/>
      <c r="F21" s="102" t="s">
        <v>4</v>
      </c>
      <c r="G21" s="104">
        <f>(G19-G20)*H21</f>
        <v>64.071809999999999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" thickBot="1" x14ac:dyDescent="0.35">
      <c r="B22" s="99"/>
      <c r="C22" s="99"/>
      <c r="D22" s="107" t="s">
        <v>5</v>
      </c>
      <c r="E22" s="108"/>
      <c r="F22" s="107" t="s">
        <v>5</v>
      </c>
      <c r="G22" s="109">
        <f>(G19-G20)+G21</f>
        <v>598.00355999999999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3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35">
      <c r="B24" s="56"/>
      <c r="C24" s="56"/>
      <c r="D24" s="56"/>
      <c r="E24" s="56"/>
      <c r="F24" s="56"/>
      <c r="G24" s="56"/>
      <c r="J24" s="136" t="s">
        <v>119</v>
      </c>
      <c r="K24" s="137"/>
      <c r="L24" s="105" t="s">
        <v>109</v>
      </c>
      <c r="Q24" s="97"/>
    </row>
    <row r="25" spans="2:17" ht="15" thickBot="1" x14ac:dyDescent="0.4">
      <c r="B25" s="124" t="s">
        <v>82</v>
      </c>
      <c r="C25" s="125"/>
      <c r="D25" s="125"/>
      <c r="E25" s="125"/>
      <c r="F25" s="125"/>
      <c r="G25" s="126"/>
      <c r="J25" s="58" t="s">
        <v>120</v>
      </c>
      <c r="K25" s="64">
        <f>($K$4+$K$5)/L25</f>
        <v>0.17371657196969698</v>
      </c>
      <c r="L25" s="111">
        <v>160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3.4743314393939399E-2</v>
      </c>
      <c r="L26" s="112">
        <v>0.2</v>
      </c>
    </row>
    <row r="27" spans="2:17" ht="13.5" thickBot="1" x14ac:dyDescent="0.35">
      <c r="B27" s="75" t="s">
        <v>81</v>
      </c>
      <c r="C27" s="76">
        <v>50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114.99999999999999</v>
      </c>
    </row>
    <row r="28" spans="2:17" ht="14.5" x14ac:dyDescent="0.35">
      <c r="B28" s="79"/>
      <c r="C28" s="79"/>
      <c r="D28" s="80" t="s">
        <v>3</v>
      </c>
      <c r="E28" s="81"/>
      <c r="F28" s="80" t="s">
        <v>3</v>
      </c>
      <c r="G28" s="69">
        <f>SUM(G27:G27)</f>
        <v>114.99999999999999</v>
      </c>
    </row>
    <row r="29" spans="2:17" ht="15" thickBot="1" x14ac:dyDescent="0.4">
      <c r="B29" s="79"/>
      <c r="C29" s="79"/>
      <c r="D29" s="82" t="s">
        <v>4</v>
      </c>
      <c r="E29" s="83"/>
      <c r="F29" s="82" t="s">
        <v>4</v>
      </c>
      <c r="G29" s="73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4"/>
      <c r="C30" s="79"/>
      <c r="D30" s="85" t="s">
        <v>5</v>
      </c>
      <c r="E30" s="86"/>
      <c r="F30" s="85" t="s">
        <v>5</v>
      </c>
      <c r="G30" s="87">
        <f>SUM(G28:G29)</f>
        <v>128.79999999999998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3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3">
      <c r="J32" s="14" t="s">
        <v>126</v>
      </c>
      <c r="K32" s="117">
        <v>0.59</v>
      </c>
      <c r="L32" s="14" t="s">
        <v>32</v>
      </c>
    </row>
    <row r="33" spans="10:12" x14ac:dyDescent="0.3">
      <c r="J33" s="14" t="s">
        <v>127</v>
      </c>
      <c r="K33" s="117">
        <v>0.56000000000000005</v>
      </c>
      <c r="L33" s="14" t="s">
        <v>32</v>
      </c>
    </row>
    <row r="34" spans="10:12" x14ac:dyDescent="0.3">
      <c r="J34" s="14" t="s">
        <v>128</v>
      </c>
      <c r="K34" s="117">
        <v>0.53</v>
      </c>
      <c r="L34" s="14" t="s">
        <v>32</v>
      </c>
    </row>
    <row r="35" spans="10:12" x14ac:dyDescent="0.3">
      <c r="J35" s="14" t="s">
        <v>129</v>
      </c>
      <c r="K35" s="117">
        <v>0.49</v>
      </c>
      <c r="L35" s="14" t="s">
        <v>32</v>
      </c>
    </row>
    <row r="36" spans="10:12" x14ac:dyDescent="0.3">
      <c r="J36" s="14" t="s">
        <v>130</v>
      </c>
      <c r="K36" s="117">
        <v>0.47</v>
      </c>
      <c r="L36" s="14" t="s">
        <v>32</v>
      </c>
    </row>
    <row r="37" spans="10:12" x14ac:dyDescent="0.3">
      <c r="J37" s="14" t="s">
        <v>131</v>
      </c>
      <c r="K37" s="117">
        <v>0.45</v>
      </c>
      <c r="L37" s="14" t="s">
        <v>32</v>
      </c>
    </row>
    <row r="38" spans="10:12" x14ac:dyDescent="0.3">
      <c r="J38" s="13" t="s">
        <v>132</v>
      </c>
      <c r="K38" s="117">
        <v>0.43</v>
      </c>
      <c r="L38" s="14" t="s">
        <v>32</v>
      </c>
    </row>
    <row r="39" spans="10:12" x14ac:dyDescent="0.3">
      <c r="J39" s="14" t="s">
        <v>133</v>
      </c>
      <c r="K39" s="117">
        <v>0.41</v>
      </c>
      <c r="L39" s="14" t="s">
        <v>32</v>
      </c>
    </row>
    <row r="40" spans="10:12" x14ac:dyDescent="0.3">
      <c r="J40" s="14" t="s">
        <v>134</v>
      </c>
      <c r="K40" s="117">
        <v>0.38</v>
      </c>
      <c r="L40" s="14" t="s">
        <v>32</v>
      </c>
    </row>
    <row r="41" spans="10:12" x14ac:dyDescent="0.3">
      <c r="J41" s="14" t="s">
        <v>135</v>
      </c>
      <c r="K41" s="117">
        <v>0.34</v>
      </c>
      <c r="L41" s="14" t="s">
        <v>32</v>
      </c>
    </row>
    <row r="42" spans="10:12" x14ac:dyDescent="0.3">
      <c r="J42" s="14" t="s">
        <v>136</v>
      </c>
      <c r="K42" s="117">
        <v>0.3</v>
      </c>
      <c r="L42" s="14" t="s">
        <v>32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2018-04-02T22:32:43Z</dcterms:modified>
</cp:coreProperties>
</file>