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Protecompu/"/>
    </mc:Choice>
  </mc:AlternateContent>
  <xr:revisionPtr revIDLastSave="6" documentId="8_{CA00AF53-4F19-4D60-81E6-457CC6086C69}" xr6:coauthVersionLast="28" xr6:coauthVersionMax="28" xr10:uidLastSave="{6CFD8BA1-37DC-48C2-AEA0-4FD4106C417F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C5" i="4" l="1"/>
  <c r="L53" i="4"/>
  <c r="M53" i="4" s="1"/>
  <c r="L55" i="4" s="1"/>
  <c r="L46" i="4"/>
  <c r="L50" i="4" s="1"/>
  <c r="L58" i="4" s="1"/>
  <c r="K47" i="4"/>
  <c r="L47" i="4" s="1"/>
  <c r="K48" i="4"/>
  <c r="L48" i="4" s="1"/>
  <c r="K46" i="4"/>
  <c r="L60" i="4" l="1"/>
  <c r="D17" i="4"/>
  <c r="D9" i="4" l="1"/>
  <c r="N17" i="4" l="1"/>
  <c r="R7" i="4" l="1"/>
  <c r="N16" i="4" l="1"/>
  <c r="M18" i="4"/>
  <c r="E6" i="4"/>
  <c r="F6" i="4" s="1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16" i="13"/>
  <c r="D3" i="13"/>
  <c r="E3" i="13" s="1"/>
  <c r="D4" i="13"/>
  <c r="E4" i="13" s="1"/>
  <c r="D5" i="13"/>
  <c r="E5" i="13" s="1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E14" i="13" s="1"/>
  <c r="D15" i="13"/>
  <c r="E15" i="13" s="1"/>
  <c r="D16" i="13"/>
  <c r="D17" i="13"/>
  <c r="E17" i="13"/>
  <c r="D18" i="13"/>
  <c r="E18" i="13" s="1"/>
  <c r="D19" i="13"/>
  <c r="E19" i="13" s="1"/>
  <c r="D20" i="13"/>
  <c r="E20" i="13" s="1"/>
  <c r="D2" i="13"/>
  <c r="E2" i="13"/>
  <c r="E9" i="4"/>
  <c r="F9" i="4" s="1"/>
  <c r="G29" i="4"/>
  <c r="G30" i="4" s="1"/>
  <c r="G9" i="9"/>
  <c r="N18" i="4" l="1"/>
  <c r="R10" i="4"/>
  <c r="R11" i="4" s="1"/>
  <c r="R12" i="4" l="1"/>
  <c r="K4" i="4"/>
  <c r="C7" i="4"/>
  <c r="C6" i="4"/>
  <c r="G6" i="4" s="1"/>
  <c r="C9" i="4"/>
  <c r="K9" i="4"/>
  <c r="K11" i="4" s="1"/>
  <c r="K13" i="4" s="1"/>
  <c r="K14" i="4" s="1"/>
  <c r="C16" i="4" l="1"/>
  <c r="G9" i="4"/>
  <c r="K21" i="4"/>
  <c r="K22" i="4" s="1"/>
  <c r="D8" i="4" s="1"/>
  <c r="K25" i="4"/>
  <c r="K26" i="4" s="1"/>
  <c r="Q19" i="4" l="1"/>
  <c r="D16" i="4" s="1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9" i="4" l="1"/>
  <c r="G21" i="4" s="1"/>
  <c r="G22" i="4" s="1"/>
  <c r="G18" i="4"/>
  <c r="F18" i="4"/>
  <c r="D5" i="4" l="1"/>
  <c r="E5" i="4" s="1"/>
  <c r="F5" i="4" l="1"/>
  <c r="G5" i="4" s="1"/>
  <c r="G10" i="4" s="1"/>
  <c r="G11" i="4" l="1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<sst xmlns="http://schemas.openxmlformats.org/spreadsheetml/2006/main" count="252" uniqueCount="145">
  <si>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</si>
  <si>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</si>
  <si>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</si>
  <si>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</si>
  <si>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</si>
  <si>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</si>
  <si>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</si>
  <si>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</si>
  <si>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</si>
  <si>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</si>
  <si>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</si>
  <si>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</si>
  <si>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</si>
  <si>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</si>
  <si>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</si>
  <si>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</si>
  <si>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</si>
  <si>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</si>
  <si>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</si>
  <si>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</si>
  <si>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</si>
  <si>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</si>
  <si>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</si>
  <si>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</si>
  <si>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</si>
  <si>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</si>
  <si>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</si>
  <si>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</si>
  <si>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</si>
  <si>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</si>
  <si>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</si>
  <si>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</si>
  <si>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</si>
  <si>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</si>
  <si>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</si>
  <si>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</si>
  <si>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</si>
  <si>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</si>
  <si>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</si>
  <si>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</si>
  <si>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</si>
  <si>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</si>
  <si>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</si>
  <si>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</si>
  <si>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</si>
  <si>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</si>
  <si>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</si>
  <si>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</si>
  <si>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</si>
  <si>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</si>
  <si>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</si>
  <si>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</si>
  <si>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</si>
  <si>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</si>
  <si>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</si>
  <si>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</si>
  <si>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</si>
  <si>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</si>
  <si>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</si>
  <si>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</si>
  <si>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</si>
  <si>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</si>
  <si>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</si>
  <si>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</si>
  <si>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</si>
  <si>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</si>
  <si>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</si>
  <si>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</si>
  <si>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</si>
  <si>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</si>
  <si>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</si>
  <si>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</si>
  <si>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</si>
  <si>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</si>
  <si>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</si>
  <si>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</si>
  <si>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</si>
  <si>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</si>
  <si>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</si>
  <si>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</si>
  <si>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</si>
  <si>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</si>
  <si>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</si>
  <si>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</si>
  <si>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</si>
  <si>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</si>
  <si>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</si>
  <si>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</si>
  <si>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</si>
  <si>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</si>
  <si>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</si>
  <si>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</si>
  <si>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</si>
  <si>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</si>
  <si>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</si>
  <si>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</si>
  <si>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</si>
  <si>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</si>
  <si>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</si>
  <si>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</si>
  <si>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</si>
  <si>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</si>
  <si>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</si>
  <si>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</si>
  <si>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</si>
  <si>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</si>
  <si>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</si>
  <si>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</si>
  <si>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</si>
  <si>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</si>
  <si>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</si>
  <si>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</si>
  <si>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</si>
  <si>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</si>
  <si>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</si>
  <si>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</si>
  <si>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</si>
  <si>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</si>
  <si>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</si>
  <si>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</si>
  <si>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</si>
  <si>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</si>
  <si>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</si>
  <si>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</si>
  <si>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</si>
  <si>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</si>
  <si>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</si>
  <si>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</si>
  <si>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</si>
  <si>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</si>
  <si>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</si>
  <si>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</si>
  <si>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</si>
  <si>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</si>
  <si>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</si>
  <si>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</si>
  <si>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</si>
  <si>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</si>
  <si>
    <t>Cant. Cajas</t>
  </si>
  <si>
    <t>File x caja</t>
  </si>
  <si>
    <t>Cajas data</t>
  </si>
  <si>
    <t>Total de Cajas Data</t>
  </si>
  <si>
    <t>Estanterias</t>
  </si>
  <si>
    <t>Niveles</t>
  </si>
  <si>
    <t>Files por Nivel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</si>
</sst>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1" fontId="9" fillId="4" borderId="15" xfId="0" applyNumberFormat="1" applyFont="1" applyFill="1" applyBorder="1" applyAlignment="1">
      <alignment horizontal="center" vertical="top"/>
    </xf>
    <xf numFmtId="1" fontId="9" fillId="4" borderId="15" xfId="0" applyNumberFormat="1" applyFont="1" applyFill="1" applyBorder="1" applyAlignment="1">
      <alignment horizontal="center"/>
    </xf>
    <xf numFmtId="1" fontId="9" fillId="4" borderId="0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11" fillId="9" borderId="17" xfId="0" applyNumberFormat="1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23" fillId="2" borderId="10" xfId="0" applyNumberFormat="1" applyFont="1" applyFill="1" applyBorder="1" applyAlignment="1">
      <alignment horizontal="center" vertical="center"/>
    </xf>
    <xf numFmtId="1" fontId="11" fillId="0" borderId="17" xfId="0" applyNumberFormat="1" applyFont="1" applyBorder="1"/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60"/>
  <sheetViews>
    <sheetView tabSelected="1" topLeftCell="C7" zoomScale="80" zoomScaleNormal="80" workbookViewId="0">
      <selection activeCell="K3" sqref="K3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9.2695312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1.453125" style="56" bestFit="1" customWidth="1"/>
    <col min="8" max="8" width="4.81640625" style="56" bestFit="1" customWidth="1"/>
    <col min="9" max="9" width="10.81640625" style="56"/>
    <col min="10" max="10" width="24.1796875" style="56" customWidth="1"/>
    <col min="11" max="11" width="19.26953125" style="56" customWidth="1"/>
    <col min="12" max="12" width="16.453125" style="56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34" t="s">
        <v>80</v>
      </c>
      <c r="C3" s="135"/>
      <c r="D3" s="135"/>
      <c r="E3" s="135"/>
      <c r="F3" s="135"/>
      <c r="G3" s="136"/>
      <c r="J3" s="58" t="s">
        <v>87</v>
      </c>
      <c r="K3" s="107">
        <v>40</v>
      </c>
      <c r="P3" s="127" t="s">
        <v>100</v>
      </c>
      <c r="Q3" s="128"/>
      <c r="R3" s="129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30" t="s">
        <v>101</v>
      </c>
      <c r="Q4" s="131"/>
      <c r="R4" s="114">
        <v>386</v>
      </c>
    </row>
    <row r="5" spans="2:18" ht="13.5" thickBot="1" x14ac:dyDescent="0.35">
      <c r="B5" s="66" t="s">
        <v>97</v>
      </c>
      <c r="C5" s="121">
        <f>K17+L17+M17+N17</f>
        <v>416.58</v>
      </c>
      <c r="D5" s="67">
        <f>Q17</f>
        <v>1.1000000000000001</v>
      </c>
      <c r="E5" s="67">
        <f>D5*$E$4</f>
        <v>0.66</v>
      </c>
      <c r="F5" s="67">
        <f>D5+E5</f>
        <v>1.7600000000000002</v>
      </c>
      <c r="G5" s="68">
        <f>F5*C5</f>
        <v>733.18080000000009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69" t="s">
        <v>117</v>
      </c>
      <c r="C6" s="122">
        <f>C5</f>
        <v>416.58</v>
      </c>
      <c r="D6" s="70">
        <v>1</v>
      </c>
      <c r="E6" s="70">
        <f>D6*$E$4</f>
        <v>0.6</v>
      </c>
      <c r="F6" s="70">
        <f>D6+E6</f>
        <v>1.6</v>
      </c>
      <c r="G6" s="71">
        <f>F6*C6</f>
        <v>666.52800000000002</v>
      </c>
      <c r="J6" s="111"/>
      <c r="K6" s="110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69" t="s">
        <v>121</v>
      </c>
      <c r="C7" s="122">
        <f>K18+L18+M18+N18</f>
        <v>1713.48</v>
      </c>
      <c r="D7" s="70">
        <v>0.16</v>
      </c>
      <c r="E7" s="70">
        <f>D7*$E$4</f>
        <v>9.6000000000000002E-2</v>
      </c>
      <c r="F7" s="70">
        <f>D7+E7</f>
        <v>0.25600000000000001</v>
      </c>
      <c r="G7" s="71">
        <f>F7*C7</f>
        <v>438.65088000000003</v>
      </c>
      <c r="J7" s="111"/>
      <c r="K7" s="110"/>
      <c r="P7" s="44" t="s">
        <v>104</v>
      </c>
      <c r="Q7" s="45">
        <v>24</v>
      </c>
      <c r="R7" s="46">
        <f>(($R$4*Q6)/Q7)/12</f>
        <v>16.083333333333332</v>
      </c>
    </row>
    <row r="8" spans="2:18" ht="13.5" hidden="1" thickBot="1" x14ac:dyDescent="0.35">
      <c r="B8" s="69" t="s">
        <v>96</v>
      </c>
      <c r="C8" s="122">
        <v>0</v>
      </c>
      <c r="D8" s="70">
        <f>K21+K22</f>
        <v>1.3897325757575758</v>
      </c>
      <c r="E8" s="70">
        <f t="shared" ref="E8:E9" si="0">D8*$E$4</f>
        <v>0.83383954545454542</v>
      </c>
      <c r="F8" s="70">
        <f t="shared" ref="F8:F9" si="1">D8+E8</f>
        <v>2.2235721212121211</v>
      </c>
      <c r="G8" s="71">
        <f t="shared" ref="G8:G9" si="2">F8*C8</f>
        <v>0</v>
      </c>
      <c r="J8" s="72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3" t="s">
        <v>40</v>
      </c>
      <c r="C9" s="123">
        <f>C5</f>
        <v>416.58</v>
      </c>
      <c r="D9" s="75">
        <f>Q18</f>
        <v>0.6</v>
      </c>
      <c r="E9" s="75">
        <f t="shared" si="0"/>
        <v>0.36</v>
      </c>
      <c r="F9" s="75">
        <f t="shared" si="1"/>
        <v>0.96</v>
      </c>
      <c r="G9" s="76">
        <f t="shared" si="2"/>
        <v>399.91679999999997</v>
      </c>
      <c r="J9" s="58" t="s">
        <v>91</v>
      </c>
      <c r="K9" s="64">
        <f>K3*K4</f>
        <v>991.78606060606069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7"/>
      <c r="C10" s="77"/>
      <c r="D10" s="78" t="s">
        <v>3</v>
      </c>
      <c r="E10" s="79"/>
      <c r="F10" s="78" t="s">
        <v>3</v>
      </c>
      <c r="G10" s="68">
        <f>SUM(G5:G9)</f>
        <v>2238.27648</v>
      </c>
      <c r="J10" s="58" t="s">
        <v>94</v>
      </c>
      <c r="K10" s="64">
        <f>K5*K3</f>
        <v>120</v>
      </c>
      <c r="P10" s="132" t="s">
        <v>107</v>
      </c>
      <c r="Q10" s="133"/>
      <c r="R10" s="116">
        <f>SUM(R5:R9)</f>
        <v>159.48233333333332</v>
      </c>
    </row>
    <row r="11" spans="2:18" ht="15" thickBot="1" x14ac:dyDescent="0.4">
      <c r="B11" s="77"/>
      <c r="C11" s="77"/>
      <c r="D11" s="80" t="s">
        <v>4</v>
      </c>
      <c r="E11" s="81"/>
      <c r="F11" s="80" t="s">
        <v>4</v>
      </c>
      <c r="G11" s="71">
        <f>G10*12%</f>
        <v>268.59317759999999</v>
      </c>
      <c r="J11" s="58" t="s">
        <v>95</v>
      </c>
      <c r="K11" s="64">
        <f>SUM(K9:K10)</f>
        <v>1111.7860606060608</v>
      </c>
      <c r="P11" s="130" t="s">
        <v>91</v>
      </c>
      <c r="Q11" s="131"/>
      <c r="R11" s="118">
        <f>R4+R10</f>
        <v>545.48233333333337</v>
      </c>
    </row>
    <row r="12" spans="2:18" ht="16" thickBot="1" x14ac:dyDescent="0.4">
      <c r="B12" s="82"/>
      <c r="C12" s="77"/>
      <c r="D12" s="83" t="s">
        <v>5</v>
      </c>
      <c r="E12" s="84"/>
      <c r="F12" s="83" t="s">
        <v>5</v>
      </c>
      <c r="G12" s="85">
        <f>SUM(G10:G11)</f>
        <v>2506.8696576000002</v>
      </c>
      <c r="J12" s="58" t="s">
        <v>98</v>
      </c>
      <c r="K12" s="119">
        <f>Q12</f>
        <v>4</v>
      </c>
      <c r="P12" s="53" t="s">
        <v>108</v>
      </c>
      <c r="Q12" s="54">
        <v>4</v>
      </c>
      <c r="R12" s="117">
        <f>R11*Q12</f>
        <v>2181.9293333333335</v>
      </c>
    </row>
    <row r="13" spans="2:18" ht="13.5" thickBot="1" x14ac:dyDescent="0.35">
      <c r="J13" s="58" t="s">
        <v>91</v>
      </c>
      <c r="K13" s="64">
        <f>K11*K12</f>
        <v>4447.1442424242432</v>
      </c>
    </row>
    <row r="14" spans="2:18" ht="18.75" customHeight="1" thickBot="1" x14ac:dyDescent="0.35">
      <c r="B14" s="137" t="s">
        <v>39</v>
      </c>
      <c r="C14" s="138"/>
      <c r="D14" s="138"/>
      <c r="E14" s="138"/>
      <c r="F14" s="138"/>
      <c r="G14" s="139"/>
      <c r="J14" s="58" t="s">
        <v>99</v>
      </c>
      <c r="K14" s="64">
        <f>K12*K13</f>
        <v>17788.576969696973</v>
      </c>
    </row>
    <row r="15" spans="2:18" ht="15" customHeight="1" thickBot="1" x14ac:dyDescent="0.35">
      <c r="B15" s="86" t="s">
        <v>0</v>
      </c>
      <c r="C15" s="87" t="s">
        <v>6</v>
      </c>
      <c r="D15" s="87" t="s">
        <v>1</v>
      </c>
      <c r="E15" s="88">
        <v>0.1</v>
      </c>
      <c r="F15" s="88" t="s">
        <v>122</v>
      </c>
      <c r="G15" s="89" t="s">
        <v>2</v>
      </c>
      <c r="J15" s="72"/>
      <c r="N15" s="112" t="s">
        <v>118</v>
      </c>
    </row>
    <row r="16" spans="2:18" ht="13.5" thickBot="1" x14ac:dyDescent="0.35">
      <c r="B16" s="90" t="s">
        <v>7</v>
      </c>
      <c r="C16" s="120">
        <f>C9</f>
        <v>416.58</v>
      </c>
      <c r="D16" s="91">
        <f>Q19</f>
        <v>0.53</v>
      </c>
      <c r="E16" s="91">
        <f>D16*$E$15</f>
        <v>5.3000000000000005E-2</v>
      </c>
      <c r="F16" s="91">
        <f>E16+D16</f>
        <v>0.58300000000000007</v>
      </c>
      <c r="G16" s="92">
        <f>F16*C16</f>
        <v>242.86614000000003</v>
      </c>
      <c r="J16" s="58" t="s">
        <v>89</v>
      </c>
      <c r="K16" s="107">
        <v>4</v>
      </c>
      <c r="L16" s="107">
        <v>4</v>
      </c>
      <c r="M16" s="107">
        <v>4</v>
      </c>
      <c r="N16" s="124">
        <f>(K16+L16+M16)*50%</f>
        <v>6</v>
      </c>
      <c r="P16" s="125" t="s">
        <v>116</v>
      </c>
      <c r="Q16" s="126"/>
    </row>
    <row r="17" spans="2:17" s="93" customFormat="1" ht="13.5" thickBot="1" x14ac:dyDescent="0.35">
      <c r="B17" s="55" t="s">
        <v>79</v>
      </c>
      <c r="C17" s="140">
        <v>1</v>
      </c>
      <c r="D17" s="142">
        <f>Q20</f>
        <v>19</v>
      </c>
      <c r="E17" s="142">
        <f t="shared" ref="E17:E18" si="3">D17*$E$15</f>
        <v>1.9000000000000001</v>
      </c>
      <c r="F17" s="142">
        <f t="shared" ref="F17:F18" si="4">E17+D17</f>
        <v>20.9</v>
      </c>
      <c r="G17" s="144">
        <f>F17*C17</f>
        <v>20.9</v>
      </c>
      <c r="J17" s="58" t="s">
        <v>88</v>
      </c>
      <c r="K17" s="107">
        <v>100</v>
      </c>
      <c r="L17" s="107">
        <v>41</v>
      </c>
      <c r="M17" s="107">
        <v>252</v>
      </c>
      <c r="N17" s="124">
        <f>(K17+L17+M17)*6%</f>
        <v>23.58</v>
      </c>
      <c r="P17" s="58" t="s">
        <v>112</v>
      </c>
      <c r="Q17" s="64">
        <v>1.1000000000000001</v>
      </c>
    </row>
    <row r="18" spans="2:17" s="93" customFormat="1" ht="13.5" thickBot="1" x14ac:dyDescent="0.35">
      <c r="B18" s="43" t="s">
        <v>85</v>
      </c>
      <c r="C18" s="141"/>
      <c r="D18" s="143"/>
      <c r="E18" s="143">
        <f t="shared" si="3"/>
        <v>0</v>
      </c>
      <c r="F18" s="143">
        <f t="shared" si="4"/>
        <v>0</v>
      </c>
      <c r="G18" s="145">
        <f t="shared" ref="G18" si="5">(D18+E18)*C18</f>
        <v>0</v>
      </c>
      <c r="J18" s="58" t="s">
        <v>90</v>
      </c>
      <c r="K18" s="59">
        <f>K16*K17</f>
        <v>400</v>
      </c>
      <c r="L18" s="59">
        <f>L16*L17</f>
        <v>164</v>
      </c>
      <c r="M18" s="59">
        <f>M16*M17</f>
        <v>1008</v>
      </c>
      <c r="N18" s="150">
        <f>N16*N17</f>
        <v>141.47999999999999</v>
      </c>
      <c r="P18" s="58" t="s">
        <v>113</v>
      </c>
      <c r="Q18" s="64">
        <v>0.6</v>
      </c>
    </row>
    <row r="19" spans="2:17" s="93" customFormat="1" ht="16" thickBot="1" x14ac:dyDescent="0.35">
      <c r="B19" s="95"/>
      <c r="C19" s="96"/>
      <c r="D19" s="97" t="s">
        <v>3</v>
      </c>
      <c r="E19" s="98"/>
      <c r="F19" s="97" t="s">
        <v>3</v>
      </c>
      <c r="G19" s="92">
        <f>SUM(G16:G17)</f>
        <v>263.76614000000001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0.53</v>
      </c>
    </row>
    <row r="20" spans="2:17" s="93" customFormat="1" ht="16" thickBot="1" x14ac:dyDescent="0.35">
      <c r="B20" s="95"/>
      <c r="C20" s="96"/>
      <c r="D20" s="99" t="s">
        <v>86</v>
      </c>
      <c r="E20" s="100"/>
      <c r="F20" s="99" t="s">
        <v>86</v>
      </c>
      <c r="G20" s="101">
        <f>G17</f>
        <v>20.9</v>
      </c>
      <c r="J20" s="125" t="s">
        <v>111</v>
      </c>
      <c r="K20" s="126"/>
      <c r="L20" s="102" t="s">
        <v>109</v>
      </c>
      <c r="P20" s="58" t="s">
        <v>114</v>
      </c>
      <c r="Q20" s="64">
        <v>19</v>
      </c>
    </row>
    <row r="21" spans="2:17" s="93" customFormat="1" ht="15" thickBot="1" x14ac:dyDescent="0.35">
      <c r="B21" s="96"/>
      <c r="C21" s="96"/>
      <c r="D21" s="99" t="s">
        <v>4</v>
      </c>
      <c r="E21" s="100"/>
      <c r="F21" s="99" t="s">
        <v>4</v>
      </c>
      <c r="G21" s="101">
        <f>(G19-G20)*H21</f>
        <v>29.143936799999999</v>
      </c>
      <c r="H21" s="103">
        <v>0.12</v>
      </c>
      <c r="J21" s="58" t="s">
        <v>110</v>
      </c>
      <c r="K21" s="64">
        <f>($K$4+$K$5)/L21</f>
        <v>0.86858285984848493</v>
      </c>
      <c r="L21" s="108">
        <v>32</v>
      </c>
      <c r="Q21" s="94"/>
    </row>
    <row r="22" spans="2:17" s="93" customFormat="1" ht="15" thickBot="1" x14ac:dyDescent="0.35">
      <c r="B22" s="96"/>
      <c r="C22" s="96"/>
      <c r="D22" s="104" t="s">
        <v>5</v>
      </c>
      <c r="E22" s="105"/>
      <c r="F22" s="104" t="s">
        <v>5</v>
      </c>
      <c r="G22" s="106">
        <f>(G19-G20)+G21</f>
        <v>272.01007679999998</v>
      </c>
      <c r="J22" s="58" t="s">
        <v>115</v>
      </c>
      <c r="K22" s="64">
        <f>K21*L22</f>
        <v>0.52114971590909098</v>
      </c>
      <c r="L22" s="109">
        <v>0.6</v>
      </c>
      <c r="Q22" s="94"/>
    </row>
    <row r="23" spans="2:17" s="93" customFormat="1" ht="13.5" thickBot="1" x14ac:dyDescent="0.35">
      <c r="B23" s="56"/>
      <c r="C23" s="56"/>
      <c r="D23" s="56"/>
      <c r="E23" s="56"/>
      <c r="F23" s="56"/>
      <c r="G23" s="56"/>
      <c r="Q23" s="94"/>
    </row>
    <row r="24" spans="2:17" s="93" customFormat="1" ht="13.5" thickBot="1" x14ac:dyDescent="0.35">
      <c r="B24" s="56"/>
      <c r="C24" s="56"/>
      <c r="D24" s="56"/>
      <c r="E24" s="56"/>
      <c r="F24" s="56"/>
      <c r="G24" s="56"/>
      <c r="J24" s="125" t="s">
        <v>119</v>
      </c>
      <c r="K24" s="126"/>
      <c r="L24" s="102" t="s">
        <v>109</v>
      </c>
      <c r="Q24" s="94"/>
    </row>
    <row r="25" spans="2:17" ht="15" thickBot="1" x14ac:dyDescent="0.4">
      <c r="B25" s="134" t="s">
        <v>82</v>
      </c>
      <c r="C25" s="135"/>
      <c r="D25" s="135"/>
      <c r="E25" s="135"/>
      <c r="F25" s="135"/>
      <c r="G25" s="136"/>
      <c r="J25" s="58" t="s">
        <v>120</v>
      </c>
      <c r="K25" s="64">
        <f>($K$4+$K$5)/L25</f>
        <v>0.34743314393939395</v>
      </c>
      <c r="L25" s="108">
        <v>80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09">
        <v>0.2</v>
      </c>
    </row>
    <row r="27" spans="2:17" ht="13.5" thickBot="1" x14ac:dyDescent="0.35">
      <c r="B27" s="73" t="s">
        <v>81</v>
      </c>
      <c r="C27" s="74">
        <v>50</v>
      </c>
      <c r="D27" s="75">
        <v>0.6</v>
      </c>
      <c r="E27" s="75">
        <f t="shared" ref="E27" si="6">D27*$E$4</f>
        <v>0.36</v>
      </c>
      <c r="F27" s="75">
        <v>2.2999999999999998</v>
      </c>
      <c r="G27" s="76">
        <f t="shared" ref="G27" si="7">F27*C27</f>
        <v>114.99999999999999</v>
      </c>
    </row>
    <row r="28" spans="2:17" ht="14.5" x14ac:dyDescent="0.35">
      <c r="B28" s="77"/>
      <c r="C28" s="77"/>
      <c r="D28" s="78" t="s">
        <v>3</v>
      </c>
      <c r="E28" s="79"/>
      <c r="F28" s="78" t="s">
        <v>3</v>
      </c>
      <c r="G28" s="68">
        <f>SUM(G27:G27)</f>
        <v>114.99999999999999</v>
      </c>
    </row>
    <row r="29" spans="2:17" ht="15" thickBot="1" x14ac:dyDescent="0.4">
      <c r="B29" s="77"/>
      <c r="C29" s="77"/>
      <c r="D29" s="80" t="s">
        <v>4</v>
      </c>
      <c r="E29" s="81"/>
      <c r="F29" s="80" t="s">
        <v>4</v>
      </c>
      <c r="G29" s="71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2"/>
      <c r="C30" s="77"/>
      <c r="D30" s="83" t="s">
        <v>5</v>
      </c>
      <c r="E30" s="84"/>
      <c r="F30" s="83" t="s">
        <v>5</v>
      </c>
      <c r="G30" s="85">
        <f>SUM(G28:G29)</f>
        <v>128.79999999999998</v>
      </c>
      <c r="J30" s="13" t="s">
        <v>124</v>
      </c>
      <c r="K30" s="113">
        <v>100</v>
      </c>
      <c r="L30" s="14" t="s">
        <v>31</v>
      </c>
      <c r="M30" s="115">
        <v>0</v>
      </c>
    </row>
    <row r="31" spans="2:17" x14ac:dyDescent="0.3">
      <c r="J31" s="14" t="s">
        <v>125</v>
      </c>
      <c r="K31" s="113">
        <v>0.62</v>
      </c>
      <c r="L31" s="14" t="s">
        <v>32</v>
      </c>
      <c r="M31" s="115">
        <v>0.35</v>
      </c>
    </row>
    <row r="32" spans="2:17" x14ac:dyDescent="0.3">
      <c r="J32" s="14" t="s">
        <v>126</v>
      </c>
      <c r="K32" s="113">
        <v>0.59</v>
      </c>
      <c r="L32" s="14" t="s">
        <v>32</v>
      </c>
    </row>
    <row r="33" spans="9:12" x14ac:dyDescent="0.3">
      <c r="J33" s="14" t="s">
        <v>127</v>
      </c>
      <c r="K33" s="113">
        <v>0.56000000000000005</v>
      </c>
      <c r="L33" s="14" t="s">
        <v>32</v>
      </c>
    </row>
    <row r="34" spans="9:12" x14ac:dyDescent="0.3">
      <c r="J34" s="14" t="s">
        <v>128</v>
      </c>
      <c r="K34" s="113">
        <v>0.53</v>
      </c>
      <c r="L34" s="14" t="s">
        <v>32</v>
      </c>
    </row>
    <row r="35" spans="9:12" x14ac:dyDescent="0.3">
      <c r="J35" s="14" t="s">
        <v>129</v>
      </c>
      <c r="K35" s="113">
        <v>0.49</v>
      </c>
      <c r="L35" s="14" t="s">
        <v>32</v>
      </c>
    </row>
    <row r="36" spans="9:12" x14ac:dyDescent="0.3">
      <c r="J36" s="14" t="s">
        <v>130</v>
      </c>
      <c r="K36" s="113">
        <v>0.47</v>
      </c>
      <c r="L36" s="14" t="s">
        <v>32</v>
      </c>
    </row>
    <row r="37" spans="9:12" x14ac:dyDescent="0.3">
      <c r="J37" s="14" t="s">
        <v>131</v>
      </c>
      <c r="K37" s="113">
        <v>0.45</v>
      </c>
      <c r="L37" s="14" t="s">
        <v>32</v>
      </c>
    </row>
    <row r="38" spans="9:12" x14ac:dyDescent="0.3">
      <c r="J38" s="13" t="s">
        <v>132</v>
      </c>
      <c r="K38" s="113">
        <v>0.43</v>
      </c>
      <c r="L38" s="14" t="s">
        <v>32</v>
      </c>
    </row>
    <row r="39" spans="9:12" x14ac:dyDescent="0.3">
      <c r="J39" s="14" t="s">
        <v>133</v>
      </c>
      <c r="K39" s="113">
        <v>0.41</v>
      </c>
      <c r="L39" s="14" t="s">
        <v>32</v>
      </c>
    </row>
    <row r="40" spans="9:12" x14ac:dyDescent="0.3">
      <c r="J40" s="14" t="s">
        <v>134</v>
      </c>
      <c r="K40" s="113">
        <v>0.38</v>
      </c>
      <c r="L40" s="14" t="s">
        <v>32</v>
      </c>
    </row>
    <row r="41" spans="9:12" x14ac:dyDescent="0.3">
      <c r="J41" s="14" t="s">
        <v>135</v>
      </c>
      <c r="K41" s="113">
        <v>0.34</v>
      </c>
      <c r="L41" s="14" t="s">
        <v>32</v>
      </c>
    </row>
    <row r="42" spans="9:12" x14ac:dyDescent="0.3">
      <c r="J42" s="14" t="s">
        <v>136</v>
      </c>
      <c r="K42" s="113">
        <v>0.3</v>
      </c>
      <c r="L42" s="14" t="s">
        <v>32</v>
      </c>
    </row>
    <row r="44" spans="9:12" x14ac:dyDescent="0.3">
      <c r="I44" s="57"/>
      <c r="J44" s="57"/>
      <c r="K44" s="57"/>
      <c r="L44" s="147">
        <v>4</v>
      </c>
    </row>
    <row r="45" spans="9:12" x14ac:dyDescent="0.3">
      <c r="I45" s="146" t="s">
        <v>138</v>
      </c>
      <c r="J45" s="146" t="s">
        <v>139</v>
      </c>
      <c r="K45" s="146" t="s">
        <v>90</v>
      </c>
      <c r="L45" s="146" t="s">
        <v>140</v>
      </c>
    </row>
    <row r="46" spans="9:12" x14ac:dyDescent="0.3">
      <c r="I46" s="147">
        <v>16</v>
      </c>
      <c r="J46" s="147">
        <v>25</v>
      </c>
      <c r="K46" s="147">
        <f>I46*J46</f>
        <v>400</v>
      </c>
      <c r="L46" s="147">
        <f>K46/$L$44</f>
        <v>100</v>
      </c>
    </row>
    <row r="47" spans="9:12" x14ac:dyDescent="0.3">
      <c r="I47" s="147">
        <v>8</v>
      </c>
      <c r="J47" s="147">
        <v>15</v>
      </c>
      <c r="K47" s="147">
        <f t="shared" ref="K47:K49" si="8">I47*J47</f>
        <v>120</v>
      </c>
      <c r="L47" s="147">
        <f>K47/$L$44</f>
        <v>30</v>
      </c>
    </row>
    <row r="48" spans="9:12" x14ac:dyDescent="0.3">
      <c r="I48" s="147">
        <v>3</v>
      </c>
      <c r="J48" s="147">
        <v>15</v>
      </c>
      <c r="K48" s="147">
        <f t="shared" si="8"/>
        <v>45</v>
      </c>
      <c r="L48" s="148">
        <f>K48/$L$44</f>
        <v>11.25</v>
      </c>
    </row>
    <row r="49" spans="9:13" x14ac:dyDescent="0.3">
      <c r="I49" s="57"/>
      <c r="J49" s="57"/>
      <c r="K49" s="57"/>
      <c r="L49" s="57"/>
    </row>
    <row r="50" spans="9:13" x14ac:dyDescent="0.3">
      <c r="K50" s="146" t="s">
        <v>141</v>
      </c>
      <c r="L50" s="148">
        <f>SUM(L46:L49)</f>
        <v>141.25</v>
      </c>
    </row>
    <row r="52" spans="9:13" x14ac:dyDescent="0.3">
      <c r="I52" s="146" t="s">
        <v>142</v>
      </c>
      <c r="J52" s="146" t="s">
        <v>143</v>
      </c>
      <c r="K52" s="146" t="s">
        <v>144</v>
      </c>
      <c r="L52" s="146" t="s">
        <v>90</v>
      </c>
      <c r="M52" s="146" t="s">
        <v>140</v>
      </c>
    </row>
    <row r="53" spans="9:13" x14ac:dyDescent="0.3">
      <c r="I53" s="147">
        <v>14</v>
      </c>
      <c r="J53" s="147">
        <v>6</v>
      </c>
      <c r="K53" s="147">
        <v>12</v>
      </c>
      <c r="L53" s="147">
        <f>I53*J53*K53</f>
        <v>1008</v>
      </c>
      <c r="M53" s="147">
        <f>L53/$L$44</f>
        <v>252</v>
      </c>
    </row>
    <row r="55" spans="9:13" x14ac:dyDescent="0.3">
      <c r="K55" s="146" t="s">
        <v>141</v>
      </c>
      <c r="L55" s="148">
        <f>M53</f>
        <v>252</v>
      </c>
    </row>
    <row r="58" spans="9:13" x14ac:dyDescent="0.3">
      <c r="K58" s="146" t="s">
        <v>141</v>
      </c>
      <c r="L58" s="149">
        <f>L50+L55</f>
        <v>393.25</v>
      </c>
    </row>
    <row r="60" spans="9:13" x14ac:dyDescent="0.3">
      <c r="K60" s="146" t="s">
        <v>90</v>
      </c>
      <c r="L60" s="149">
        <f>L53+K48+K47+K46</f>
        <v>1573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2018-06-25T15:44:20Z</dcterms:modified>
</cp:coreProperties>
</file>