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\Desktop\VENTAS\PDVSA\"/>
    </mc:Choice>
  </mc:AlternateContent>
  <xr:revisionPtr revIDLastSave="0" documentId="13_ncr:1_{350A8969-78CB-4D0B-BA10-D54B4E9B4CD2}" xr6:coauthVersionLast="31" xr6:coauthVersionMax="31" xr10:uidLastSave="{00000000-0000-0000-0000-000000000000}"/>
  <bookViews>
    <workbookView xWindow="0" yWindow="0" windowWidth="19200" windowHeight="7935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9017"/>
  <fileRecoveryPr autoRecover="0"/>
</workbook>
</file>

<file path=xl/calcChain.xml><?xml version="1.0" encoding="utf-8"?>
<calcChain xmlns="http://schemas.openxmlformats.org/spreadsheetml/2006/main">
  <c r="G5" i="4" l="1"/>
  <c r="G8" i="4"/>
  <c r="D17" i="4" l="1"/>
  <c r="D5" i="4"/>
  <c r="D9" i="4" l="1"/>
  <c r="R7" i="4" l="1"/>
  <c r="M18" i="4" l="1"/>
  <c r="E6" i="4"/>
  <c r="F6" i="4" s="1"/>
  <c r="R8" i="4"/>
  <c r="K12" i="4"/>
  <c r="R9" i="4"/>
  <c r="R6" i="4"/>
  <c r="R5" i="4"/>
  <c r="L18" i="4"/>
  <c r="K18" i="4"/>
  <c r="K10" i="4"/>
  <c r="E27" i="4"/>
  <c r="G27" i="4"/>
  <c r="G28" i="4"/>
  <c r="G29" i="4" s="1"/>
  <c r="G30" i="4" s="1"/>
  <c r="E4" i="14"/>
  <c r="F4" i="14" s="1"/>
  <c r="E5" i="14"/>
  <c r="F5" i="14"/>
  <c r="E6" i="14"/>
  <c r="F6" i="14" s="1"/>
  <c r="E7" i="14"/>
  <c r="F7" i="14"/>
  <c r="E8" i="14"/>
  <c r="F8" i="14" s="1"/>
  <c r="E9" i="14"/>
  <c r="F9" i="14"/>
  <c r="E10" i="14"/>
  <c r="F10" i="14" s="1"/>
  <c r="E11" i="14"/>
  <c r="F11" i="14"/>
  <c r="E12" i="14"/>
  <c r="F12" i="14" s="1"/>
  <c r="E13" i="14"/>
  <c r="F13" i="14"/>
  <c r="E14" i="14"/>
  <c r="F14" i="14" s="1"/>
  <c r="E15" i="14"/>
  <c r="F15" i="14"/>
  <c r="E16" i="14"/>
  <c r="F16" i="14" s="1"/>
  <c r="E17" i="14"/>
  <c r="F17" i="14"/>
  <c r="E18" i="14"/>
  <c r="F18" i="14" s="1"/>
  <c r="E19" i="14"/>
  <c r="F19" i="14"/>
  <c r="E20" i="14"/>
  <c r="F20" i="14" s="1"/>
  <c r="E21" i="14"/>
  <c r="F21" i="14"/>
  <c r="E22" i="14"/>
  <c r="F22" i="14" s="1"/>
  <c r="E23" i="14"/>
  <c r="F23" i="14"/>
  <c r="E3" i="14"/>
  <c r="F3" i="14" s="1"/>
  <c r="E20" i="13"/>
  <c r="D3" i="13"/>
  <c r="E3" i="13" s="1"/>
  <c r="D4" i="13"/>
  <c r="E4" i="13"/>
  <c r="D5" i="13"/>
  <c r="E5" i="13" s="1"/>
  <c r="D6" i="13"/>
  <c r="E6" i="13" s="1"/>
  <c r="D7" i="13"/>
  <c r="E7" i="13"/>
  <c r="D8" i="13"/>
  <c r="E8" i="13" s="1"/>
  <c r="D9" i="13"/>
  <c r="E9" i="13"/>
  <c r="D10" i="13"/>
  <c r="E10" i="13" s="1"/>
  <c r="D11" i="13"/>
  <c r="E11" i="13"/>
  <c r="D12" i="13"/>
  <c r="E12" i="13" s="1"/>
  <c r="D13" i="13"/>
  <c r="E13" i="13"/>
  <c r="D14" i="13"/>
  <c r="E14" i="13" s="1"/>
  <c r="D15" i="13"/>
  <c r="E15" i="13"/>
  <c r="D16" i="13"/>
  <c r="E16" i="13" s="1"/>
  <c r="D17" i="13"/>
  <c r="E17" i="13" s="1"/>
  <c r="D18" i="13"/>
  <c r="E18" i="13" s="1"/>
  <c r="D19" i="13"/>
  <c r="E19" i="13"/>
  <c r="D20" i="13"/>
  <c r="D2" i="13"/>
  <c r="E2" i="13"/>
  <c r="E9" i="4"/>
  <c r="F9" i="4" s="1"/>
  <c r="E5" i="4"/>
  <c r="F5" i="4"/>
  <c r="G9" i="9"/>
  <c r="C5" i="4" l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2" i="4" s="1"/>
  <c r="D8" i="4" s="1"/>
  <c r="K25" i="4"/>
  <c r="K26" i="4" s="1"/>
  <c r="D7" i="4" s="1"/>
  <c r="Q19" i="4" l="1"/>
  <c r="D16" i="4" s="1"/>
  <c r="E15" i="4"/>
  <c r="E7" i="4"/>
  <c r="F7" i="4" s="1"/>
  <c r="G7" i="4" s="1"/>
  <c r="E8" i="4"/>
  <c r="F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<sst xmlns="http://schemas.openxmlformats.org/spreadsheetml/2006/main" count="239" uniqueCount="138">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</sst>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</cellXfs>
  <cellStyles count="7">
    <cellStyle name="Moneda" xfId="1" builtinId="4"/>
    <cellStyle name="Moneda 2" xfId="3" xr:uid="{00000000-0005-0000-0000-000001000000}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rcentaj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zoomScale="80" zoomScaleNormal="80" workbookViewId="0">
      <selection activeCell="G33" sqref="G33"/>
    </sheetView>
  </sheetViews>
  <sheetFormatPr baseColWidth="10" defaultColWidth="10.85546875" defaultRowHeight="12.75" x14ac:dyDescent="0.2"/>
  <cols>
    <col min="1" max="1" width="9.42578125" style="56" customWidth="1"/>
    <col min="2" max="2" width="47.28515625" style="56" customWidth="1"/>
    <col min="3" max="3" width="8.5703125" style="56" bestFit="1" customWidth="1"/>
    <col min="4" max="4" width="11.5703125" style="56" hidden="1" customWidth="1"/>
    <col min="5" max="5" width="17.28515625" style="56" hidden="1" customWidth="1"/>
    <col min="6" max="6" width="13.28515625" style="56" bestFit="1" customWidth="1"/>
    <col min="7" max="7" width="14" style="56" customWidth="1"/>
    <col min="8" max="8" width="7" style="56" customWidth="1"/>
    <col min="9" max="9" width="10.85546875" style="56"/>
    <col min="10" max="10" width="18.42578125" style="56" bestFit="1" customWidth="1"/>
    <col min="11" max="11" width="10.85546875" style="56" bestFit="1" customWidth="1"/>
    <col min="12" max="12" width="11.7109375" style="56" bestFit="1" customWidth="1"/>
    <col min="13" max="15" width="10.85546875" style="56"/>
    <col min="16" max="16" width="22.140625" style="56" customWidth="1"/>
    <col min="17" max="17" width="8.140625" style="57" bestFit="1" customWidth="1"/>
    <col min="18" max="18" width="10.7109375" style="56" bestFit="1" customWidth="1"/>
    <col min="19" max="16384" width="10.85546875" style="56"/>
  </cols>
  <sheetData>
    <row r="2" spans="2:18" ht="13.5" thickBot="1" x14ac:dyDescent="0.25"/>
    <row r="3" spans="2:18" ht="15.75" thickBot="1" x14ac:dyDescent="0.3">
      <c r="B3" s="133" t="s">
        <v>80</v>
      </c>
      <c r="C3" s="134"/>
      <c r="D3" s="134"/>
      <c r="E3" s="134"/>
      <c r="F3" s="134"/>
      <c r="G3" s="135"/>
      <c r="J3" s="58" t="s">
        <v>87</v>
      </c>
      <c r="K3" s="110">
        <v>24</v>
      </c>
      <c r="P3" s="126" t="s">
        <v>100</v>
      </c>
      <c r="Q3" s="127"/>
      <c r="R3" s="128"/>
    </row>
    <row r="4" spans="2:18" ht="15" customHeight="1" thickBot="1" x14ac:dyDescent="0.3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29" t="s">
        <v>101</v>
      </c>
      <c r="Q4" s="130"/>
      <c r="R4" s="118">
        <v>386</v>
      </c>
    </row>
    <row r="5" spans="2:18" ht="13.5" thickBot="1" x14ac:dyDescent="0.25">
      <c r="B5" s="66" t="s">
        <v>97</v>
      </c>
      <c r="C5" s="67">
        <f>K17+L17+M17+N17</f>
        <v>520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915.20000000000016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25">
      <c r="B6" s="70" t="s">
        <v>117</v>
      </c>
      <c r="C6" s="71">
        <f>C5</f>
        <v>520</v>
      </c>
      <c r="D6" s="72">
        <v>1</v>
      </c>
      <c r="E6" s="72">
        <f>D6*$E$4</f>
        <v>0.6</v>
      </c>
      <c r="F6" s="72">
        <f>D6+E6</f>
        <v>1.6</v>
      </c>
      <c r="G6" s="73">
        <f>F6*C6</f>
        <v>832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25">
      <c r="B7" s="70" t="s">
        <v>121</v>
      </c>
      <c r="C7" s="71">
        <f>K18+L18+M18+N18</f>
        <v>2600</v>
      </c>
      <c r="D7" s="72">
        <f>K25+K26</f>
        <v>0.41691977272727276</v>
      </c>
      <c r="E7" s="72">
        <f>D7*$E$4</f>
        <v>0.25015186363636366</v>
      </c>
      <c r="F7" s="72">
        <f>D7+E7</f>
        <v>0.66707163636363642</v>
      </c>
      <c r="G7" s="73">
        <f>F7*C7</f>
        <v>1734.3862545454547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25">
      <c r="B8" s="70" t="s">
        <v>96</v>
      </c>
      <c r="C8" s="71">
        <f>K18+L18+M18+N18</f>
        <v>2600</v>
      </c>
      <c r="D8" s="72">
        <f>K21+K22</f>
        <v>1.3897325757575758</v>
      </c>
      <c r="E8" s="72">
        <f t="shared" ref="E8:E9" si="0">D8*$E$4</f>
        <v>0.83383954545454542</v>
      </c>
      <c r="F8" s="72">
        <f t="shared" ref="F8:F9" si="1">D8+E8</f>
        <v>2.2235721212121211</v>
      </c>
      <c r="G8" s="73">
        <f t="shared" ref="G8:G9" si="2">F8*C8</f>
        <v>5781.2875151515145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25">
      <c r="B9" s="75" t="s">
        <v>40</v>
      </c>
      <c r="C9" s="76">
        <f>C5</f>
        <v>520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499.2</v>
      </c>
      <c r="J9" s="58" t="s">
        <v>91</v>
      </c>
      <c r="K9" s="64">
        <f>K3*K4</f>
        <v>595.07163636363646</v>
      </c>
      <c r="P9" s="50" t="s">
        <v>106</v>
      </c>
      <c r="Q9" s="51">
        <v>0.1215</v>
      </c>
      <c r="R9" s="52">
        <f>(R4*Q9)</f>
        <v>46.899000000000001</v>
      </c>
    </row>
    <row r="10" spans="2:18" ht="15.75" thickBot="1" x14ac:dyDescent="0.3">
      <c r="B10" s="79"/>
      <c r="C10" s="79"/>
      <c r="D10" s="80" t="s">
        <v>3</v>
      </c>
      <c r="E10" s="81"/>
      <c r="F10" s="80" t="s">
        <v>3</v>
      </c>
      <c r="G10" s="69">
        <f>SUM(G5:G9)</f>
        <v>9762.07376969697</v>
      </c>
      <c r="J10" s="58" t="s">
        <v>94</v>
      </c>
      <c r="K10" s="64">
        <f>K5*K3</f>
        <v>72</v>
      </c>
      <c r="P10" s="131" t="s">
        <v>107</v>
      </c>
      <c r="Q10" s="132"/>
      <c r="R10" s="120">
        <f>SUM(R5:R9)</f>
        <v>159.48233333333332</v>
      </c>
    </row>
    <row r="11" spans="2:18" ht="15.75" thickBot="1" x14ac:dyDescent="0.3">
      <c r="B11" s="79"/>
      <c r="C11" s="79"/>
      <c r="D11" s="82" t="s">
        <v>4</v>
      </c>
      <c r="E11" s="83"/>
      <c r="F11" s="82" t="s">
        <v>4</v>
      </c>
      <c r="G11" s="73">
        <f>G10*12%</f>
        <v>1171.4488523636364</v>
      </c>
      <c r="J11" s="58" t="s">
        <v>95</v>
      </c>
      <c r="K11" s="64">
        <f>SUM(K9:K10)</f>
        <v>667.07163636363646</v>
      </c>
      <c r="P11" s="129" t="s">
        <v>91</v>
      </c>
      <c r="Q11" s="130"/>
      <c r="R11" s="122">
        <f>R4+R10</f>
        <v>545.48233333333337</v>
      </c>
    </row>
    <row r="12" spans="2:18" ht="16.5" thickBot="1" x14ac:dyDescent="0.3">
      <c r="B12" s="84"/>
      <c r="C12" s="79"/>
      <c r="D12" s="85" t="s">
        <v>5</v>
      </c>
      <c r="E12" s="86"/>
      <c r="F12" s="85" t="s">
        <v>5</v>
      </c>
      <c r="G12" s="87">
        <f>SUM(G10:G11)</f>
        <v>10933.522622060605</v>
      </c>
      <c r="J12" s="58" t="s">
        <v>98</v>
      </c>
      <c r="K12" s="123">
        <f>Q12</f>
        <v>2</v>
      </c>
      <c r="P12" s="53" t="s">
        <v>108</v>
      </c>
      <c r="Q12" s="54">
        <v>2</v>
      </c>
      <c r="R12" s="121">
        <f>R11*Q12</f>
        <v>1090.9646666666667</v>
      </c>
    </row>
    <row r="13" spans="2:18" ht="13.5" thickBot="1" x14ac:dyDescent="0.25">
      <c r="J13" s="58" t="s">
        <v>91</v>
      </c>
      <c r="K13" s="64">
        <f>K11*K12</f>
        <v>1334.1432727272729</v>
      </c>
    </row>
    <row r="14" spans="2:18" ht="18.75" customHeight="1" thickBot="1" x14ac:dyDescent="0.25">
      <c r="B14" s="136" t="s">
        <v>39</v>
      </c>
      <c r="C14" s="137"/>
      <c r="D14" s="137"/>
      <c r="E14" s="137"/>
      <c r="F14" s="137"/>
      <c r="G14" s="138"/>
      <c r="J14" s="58" t="s">
        <v>99</v>
      </c>
      <c r="K14" s="64">
        <f>K12*K13</f>
        <v>2668.2865454545458</v>
      </c>
    </row>
    <row r="15" spans="2:18" ht="15" customHeight="1" thickBot="1" x14ac:dyDescent="0.25">
      <c r="B15" s="88" t="s">
        <v>0</v>
      </c>
      <c r="C15" s="89" t="s">
        <v>6</v>
      </c>
      <c r="D15" s="89" t="s">
        <v>1</v>
      </c>
      <c r="E15" s="90">
        <f>IF(C16&lt;=100,M30,M31)</f>
        <v>0.35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25">
      <c r="B16" s="92" t="s">
        <v>7</v>
      </c>
      <c r="C16" s="93">
        <f>C9</f>
        <v>520</v>
      </c>
      <c r="D16" s="94">
        <f>Q19</f>
        <v>0.49</v>
      </c>
      <c r="E16" s="94">
        <f>D16*$E$15</f>
        <v>0.17149999999999999</v>
      </c>
      <c r="F16" s="94">
        <f>E16+D16</f>
        <v>0.66149999999999998</v>
      </c>
      <c r="G16" s="95">
        <f>F16*C16</f>
        <v>343.97999999999996</v>
      </c>
      <c r="J16" s="58" t="s">
        <v>89</v>
      </c>
      <c r="K16" s="110">
        <v>5</v>
      </c>
      <c r="L16" s="110">
        <v>0</v>
      </c>
      <c r="M16" s="110">
        <v>0</v>
      </c>
      <c r="N16" s="115">
        <v>0</v>
      </c>
      <c r="P16" s="124" t="s">
        <v>116</v>
      </c>
      <c r="Q16" s="125"/>
    </row>
    <row r="17" spans="2:17" s="96" customFormat="1" ht="13.5" thickBot="1" x14ac:dyDescent="0.25">
      <c r="B17" s="55" t="s">
        <v>79</v>
      </c>
      <c r="C17" s="139">
        <v>1</v>
      </c>
      <c r="D17" s="141">
        <f>Q20</f>
        <v>19</v>
      </c>
      <c r="E17" s="141">
        <f t="shared" ref="E17:E18" si="3">D17*$E$15</f>
        <v>6.6499999999999995</v>
      </c>
      <c r="F17" s="141">
        <f t="shared" ref="F17:F18" si="4">E17+D17</f>
        <v>25.65</v>
      </c>
      <c r="G17" s="143">
        <f>F17*C17</f>
        <v>25.65</v>
      </c>
      <c r="J17" s="58" t="s">
        <v>88</v>
      </c>
      <c r="K17" s="110">
        <v>520</v>
      </c>
      <c r="L17" s="110">
        <v>0</v>
      </c>
      <c r="M17" s="110">
        <v>0</v>
      </c>
      <c r="N17" s="115">
        <v>0</v>
      </c>
      <c r="P17" s="58" t="s">
        <v>112</v>
      </c>
      <c r="Q17" s="64">
        <v>1.1000000000000001</v>
      </c>
    </row>
    <row r="18" spans="2:17" s="96" customFormat="1" ht="13.5" thickBot="1" x14ac:dyDescent="0.25">
      <c r="B18" s="43" t="s">
        <v>85</v>
      </c>
      <c r="C18" s="140"/>
      <c r="D18" s="142"/>
      <c r="E18" s="142">
        <f t="shared" si="3"/>
        <v>0</v>
      </c>
      <c r="F18" s="142">
        <f t="shared" si="4"/>
        <v>0</v>
      </c>
      <c r="G18" s="144">
        <f t="shared" ref="G18" si="5">(D18+E18)*C18</f>
        <v>0</v>
      </c>
      <c r="J18" s="58" t="s">
        <v>90</v>
      </c>
      <c r="K18" s="59">
        <f>K16*K17</f>
        <v>2600</v>
      </c>
      <c r="L18" s="59">
        <f>L16*L17</f>
        <v>0</v>
      </c>
      <c r="M18" s="59">
        <f>M16*M17</f>
        <v>0</v>
      </c>
      <c r="N18" s="59">
        <f>N16*N17</f>
        <v>0</v>
      </c>
      <c r="P18" s="58" t="s">
        <v>113</v>
      </c>
      <c r="Q18" s="64">
        <v>0.6</v>
      </c>
    </row>
    <row r="19" spans="2:17" s="96" customFormat="1" ht="16.5" thickBot="1" x14ac:dyDescent="0.25">
      <c r="B19" s="98"/>
      <c r="C19" s="99"/>
      <c r="D19" s="100" t="s">
        <v>3</v>
      </c>
      <c r="E19" s="101"/>
      <c r="F19" s="100" t="s">
        <v>3</v>
      </c>
      <c r="G19" s="95">
        <f>SUM(G16:G17)</f>
        <v>369.62999999999994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0.49</v>
      </c>
    </row>
    <row r="20" spans="2:17" s="96" customFormat="1" ht="16.5" thickBot="1" x14ac:dyDescent="0.25">
      <c r="B20" s="98"/>
      <c r="C20" s="99"/>
      <c r="D20" s="102" t="s">
        <v>86</v>
      </c>
      <c r="E20" s="103"/>
      <c r="F20" s="102" t="s">
        <v>86</v>
      </c>
      <c r="G20" s="104">
        <f>G17</f>
        <v>25.65</v>
      </c>
      <c r="J20" s="124" t="s">
        <v>111</v>
      </c>
      <c r="K20" s="125"/>
      <c r="L20" s="105" t="s">
        <v>109</v>
      </c>
      <c r="P20" s="58" t="s">
        <v>114</v>
      </c>
      <c r="Q20" s="64">
        <v>19</v>
      </c>
    </row>
    <row r="21" spans="2:17" s="96" customFormat="1" ht="15.75" thickBot="1" x14ac:dyDescent="0.25">
      <c r="B21" s="99"/>
      <c r="C21" s="99"/>
      <c r="D21" s="102" t="s">
        <v>4</v>
      </c>
      <c r="E21" s="103"/>
      <c r="F21" s="102" t="s">
        <v>4</v>
      </c>
      <c r="G21" s="104">
        <f>(G19-G20)*H21</f>
        <v>41.277599999999993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.75" thickBot="1" x14ac:dyDescent="0.25">
      <c r="B22" s="99"/>
      <c r="C22" s="99"/>
      <c r="D22" s="107" t="s">
        <v>5</v>
      </c>
      <c r="E22" s="108"/>
      <c r="F22" s="107" t="s">
        <v>5</v>
      </c>
      <c r="G22" s="109">
        <f>(G19-G20)+G21</f>
        <v>385.25759999999997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2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25">
      <c r="B24" s="56"/>
      <c r="C24" s="56"/>
      <c r="D24" s="56"/>
      <c r="E24" s="56"/>
      <c r="F24" s="56"/>
      <c r="G24" s="56"/>
      <c r="J24" s="124" t="s">
        <v>119</v>
      </c>
      <c r="K24" s="125"/>
      <c r="L24" s="105" t="s">
        <v>109</v>
      </c>
      <c r="Q24" s="97"/>
    </row>
    <row r="25" spans="2:17" ht="15.75" thickBot="1" x14ac:dyDescent="0.3">
      <c r="B25" s="133" t="s">
        <v>82</v>
      </c>
      <c r="C25" s="134"/>
      <c r="D25" s="134"/>
      <c r="E25" s="134"/>
      <c r="F25" s="134"/>
      <c r="G25" s="135"/>
      <c r="J25" s="58" t="s">
        <v>120</v>
      </c>
      <c r="K25" s="64">
        <f>($K$4+$K$5)/L25</f>
        <v>0.34743314393939395</v>
      </c>
      <c r="L25" s="111">
        <v>80</v>
      </c>
    </row>
    <row r="26" spans="2:17" ht="15.75" thickBot="1" x14ac:dyDescent="0.3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2">
        <v>0.2</v>
      </c>
    </row>
    <row r="27" spans="2:17" ht="13.5" thickBot="1" x14ac:dyDescent="0.25">
      <c r="B27" s="75" t="s">
        <v>81</v>
      </c>
      <c r="C27" s="76">
        <v>100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229.99999999999997</v>
      </c>
    </row>
    <row r="28" spans="2:17" ht="15" x14ac:dyDescent="0.25">
      <c r="B28" s="79"/>
      <c r="C28" s="79"/>
      <c r="D28" s="80" t="s">
        <v>3</v>
      </c>
      <c r="E28" s="81"/>
      <c r="F28" s="80" t="s">
        <v>3</v>
      </c>
      <c r="G28" s="69">
        <f>SUM(G27:G27)</f>
        <v>229.99999999999997</v>
      </c>
    </row>
    <row r="29" spans="2:17" ht="15.75" thickBot="1" x14ac:dyDescent="0.3">
      <c r="B29" s="79"/>
      <c r="C29" s="79"/>
      <c r="D29" s="82" t="s">
        <v>4</v>
      </c>
      <c r="E29" s="83"/>
      <c r="F29" s="82" t="s">
        <v>4</v>
      </c>
      <c r="G29" s="73">
        <f>G28*12%</f>
        <v>27.599999999999994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.5" thickBot="1" x14ac:dyDescent="0.3">
      <c r="B30" s="84"/>
      <c r="C30" s="79"/>
      <c r="D30" s="85" t="s">
        <v>5</v>
      </c>
      <c r="E30" s="86"/>
      <c r="F30" s="85" t="s">
        <v>5</v>
      </c>
      <c r="G30" s="87">
        <f>SUM(G28:G29)</f>
        <v>257.59999999999997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2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2">
      <c r="J32" s="14" t="s">
        <v>126</v>
      </c>
      <c r="K32" s="117">
        <v>0.59</v>
      </c>
      <c r="L32" s="14" t="s">
        <v>32</v>
      </c>
    </row>
    <row r="33" spans="10:12" x14ac:dyDescent="0.2">
      <c r="J33" s="14" t="s">
        <v>127</v>
      </c>
      <c r="K33" s="117">
        <v>0.56000000000000005</v>
      </c>
      <c r="L33" s="14" t="s">
        <v>32</v>
      </c>
    </row>
    <row r="34" spans="10:12" x14ac:dyDescent="0.2">
      <c r="J34" s="14" t="s">
        <v>128</v>
      </c>
      <c r="K34" s="117">
        <v>0.53</v>
      </c>
      <c r="L34" s="14" t="s">
        <v>32</v>
      </c>
    </row>
    <row r="35" spans="10:12" x14ac:dyDescent="0.2">
      <c r="J35" s="14" t="s">
        <v>129</v>
      </c>
      <c r="K35" s="117">
        <v>0.49</v>
      </c>
      <c r="L35" s="14" t="s">
        <v>32</v>
      </c>
    </row>
    <row r="36" spans="10:12" x14ac:dyDescent="0.2">
      <c r="J36" s="14" t="s">
        <v>130</v>
      </c>
      <c r="K36" s="117">
        <v>0.47</v>
      </c>
      <c r="L36" s="14" t="s">
        <v>32</v>
      </c>
    </row>
    <row r="37" spans="10:12" x14ac:dyDescent="0.2">
      <c r="J37" s="14" t="s">
        <v>131</v>
      </c>
      <c r="K37" s="117">
        <v>0.45</v>
      </c>
      <c r="L37" s="14" t="s">
        <v>32</v>
      </c>
    </row>
    <row r="38" spans="10:12" x14ac:dyDescent="0.2">
      <c r="J38" s="13" t="s">
        <v>132</v>
      </c>
      <c r="K38" s="117">
        <v>0.43</v>
      </c>
      <c r="L38" s="14" t="s">
        <v>32</v>
      </c>
    </row>
    <row r="39" spans="10:12" x14ac:dyDescent="0.2">
      <c r="J39" s="14" t="s">
        <v>133</v>
      </c>
      <c r="K39" s="117">
        <v>0.41</v>
      </c>
      <c r="L39" s="14" t="s">
        <v>32</v>
      </c>
    </row>
    <row r="40" spans="10:12" x14ac:dyDescent="0.2">
      <c r="J40" s="14" t="s">
        <v>134</v>
      </c>
      <c r="K40" s="117">
        <v>0.38</v>
      </c>
      <c r="L40" s="14" t="s">
        <v>32</v>
      </c>
    </row>
    <row r="41" spans="10:12" x14ac:dyDescent="0.2">
      <c r="J41" s="14" t="s">
        <v>135</v>
      </c>
      <c r="K41" s="117">
        <v>0.34</v>
      </c>
      <c r="L41" s="14" t="s">
        <v>32</v>
      </c>
    </row>
    <row r="42" spans="10:12" x14ac:dyDescent="0.2">
      <c r="J42" s="14" t="s">
        <v>136</v>
      </c>
      <c r="K42" s="117">
        <v>0.3</v>
      </c>
      <c r="L42" s="14" t="s">
        <v>32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2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74</v>
      </c>
      <c r="C1" s="23"/>
      <c r="D1" s="23"/>
    </row>
    <row r="2" spans="2:6" x14ac:dyDescent="0.2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2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20</v>
      </c>
      <c r="D14">
        <v>100</v>
      </c>
    </row>
    <row r="15" spans="3:13" x14ac:dyDescent="0.2">
      <c r="C15" s="12"/>
    </row>
    <row r="16" spans="3:13" ht="15" x14ac:dyDescent="0.25">
      <c r="C16" s="16" t="s">
        <v>14</v>
      </c>
      <c r="D16" s="16" t="s">
        <v>15</v>
      </c>
    </row>
    <row r="17" spans="3:5" x14ac:dyDescent="0.2">
      <c r="C17" s="13" t="s">
        <v>30</v>
      </c>
      <c r="D17" s="15" t="s">
        <v>41</v>
      </c>
      <c r="E17" s="12" t="s">
        <v>31</v>
      </c>
    </row>
    <row r="18" spans="3:5" x14ac:dyDescent="0.2">
      <c r="C18" s="14" t="s">
        <v>33</v>
      </c>
      <c r="D18" s="15" t="s">
        <v>38</v>
      </c>
      <c r="E18" s="12" t="s">
        <v>32</v>
      </c>
    </row>
    <row r="19" spans="3:5" x14ac:dyDescent="0.2">
      <c r="C19" s="14" t="s">
        <v>34</v>
      </c>
      <c r="D19" s="15" t="s">
        <v>37</v>
      </c>
      <c r="E19" s="12" t="s">
        <v>32</v>
      </c>
    </row>
    <row r="20" spans="3:5" x14ac:dyDescent="0.2">
      <c r="C20" s="14" t="s">
        <v>35</v>
      </c>
      <c r="D20" s="15" t="s">
        <v>27</v>
      </c>
      <c r="E20" s="12" t="s">
        <v>32</v>
      </c>
    </row>
    <row r="21" spans="3:5" x14ac:dyDescent="0.2">
      <c r="C21" s="14" t="s">
        <v>36</v>
      </c>
      <c r="D21" s="15" t="s">
        <v>26</v>
      </c>
      <c r="E21" s="12"/>
    </row>
    <row r="22" spans="3:5" x14ac:dyDescent="0.2">
      <c r="C22" s="14" t="s">
        <v>25</v>
      </c>
      <c r="D22" s="15" t="s">
        <v>28</v>
      </c>
      <c r="E22" s="12" t="s">
        <v>32</v>
      </c>
    </row>
    <row r="23" spans="3:5" x14ac:dyDescent="0.2">
      <c r="C23" s="14" t="s">
        <v>24</v>
      </c>
      <c r="D23" s="15" t="s">
        <v>23</v>
      </c>
      <c r="E23" s="12" t="s">
        <v>32</v>
      </c>
    </row>
    <row r="24" spans="3:5" x14ac:dyDescent="0.2">
      <c r="C24" s="14" t="s">
        <v>22</v>
      </c>
      <c r="D24" s="15" t="s">
        <v>29</v>
      </c>
      <c r="E24" s="12" t="s">
        <v>32</v>
      </c>
    </row>
    <row r="25" spans="3:5" x14ac:dyDescent="0.2">
      <c r="C25" s="13" t="s">
        <v>21</v>
      </c>
      <c r="D25" s="15" t="s">
        <v>42</v>
      </c>
      <c r="E25" s="12" t="s">
        <v>32</v>
      </c>
    </row>
    <row r="26" spans="3:5" x14ac:dyDescent="0.2">
      <c r="C26" s="14" t="s">
        <v>19</v>
      </c>
      <c r="D26" s="15" t="s">
        <v>43</v>
      </c>
      <c r="E26" s="12" t="s">
        <v>32</v>
      </c>
    </row>
    <row r="27" spans="3:5" x14ac:dyDescent="0.2">
      <c r="C27" s="14" t="s">
        <v>18</v>
      </c>
      <c r="D27" s="15" t="s">
        <v>44</v>
      </c>
      <c r="E27" s="12" t="s">
        <v>32</v>
      </c>
    </row>
    <row r="28" spans="3:5" x14ac:dyDescent="0.2">
      <c r="C28" s="14" t="s">
        <v>17</v>
      </c>
      <c r="D28" s="15" t="s">
        <v>45</v>
      </c>
      <c r="E28" s="12" t="s">
        <v>32</v>
      </c>
    </row>
    <row r="29" spans="3:5" x14ac:dyDescent="0.2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Asesor Comercial</cp:lastModifiedBy>
  <dcterms:created xsi:type="dcterms:W3CDTF">2011-02-02T13:59:28Z</dcterms:created>
  <dcterms:modified xsi:type="dcterms:W3CDTF">2018-04-24T21:24:02Z</dcterms:modified>
</cp:coreProperties>
</file>