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RESPALDO03082017\DEPARTAMENTO COMERCIAL\COMERCIAL FISICO Y DIGITAL\2016\DIGITAL\DK MANANGEMENT\"/>
    </mc:Choice>
  </mc:AlternateContent>
  <xr:revisionPtr revIDLastSave="0" documentId="8B66AE8066EA790026975717A972F794466FFB10" xr6:coauthVersionLast="23" xr6:coauthVersionMax="23" xr10:uidLastSave="{00000000-0000-0000-0000-000000000000}"/>
  <bookViews>
    <workbookView xWindow="0" yWindow="0" windowWidth="20490" windowHeight="7760" tabRatio="733" xr2:uid="{00000000-000D-0000-FFFF-FFFF00000000}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71027" calcCompleted="0"/>
</workbook>
</file>

<file path=xl/calcChain.xml><?xml version="1.0" encoding="utf-8"?>
<calcChain xmlns="http://schemas.openxmlformats.org/spreadsheetml/2006/main">
  <c r="L3" i="14" l="1"/>
  <c r="R2" i="14"/>
  <c r="S2" i="14" s="1"/>
  <c r="E17" i="14" l="1"/>
  <c r="E18" i="14" s="1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<sst xmlns="http://schemas.openxmlformats.org/spreadsheetml/2006/main" count="143" uniqueCount="79">
  <si>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</si>
  <si>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</si>
  <si>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</si>
  <si>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</si>
  <si>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</si>
  <si>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</si>
  <si>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</si>
  <si>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</si>
  <si>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</si>
  <si>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</si>
  <si>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</si>
  <si>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</si>
  <si>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</si>
  <si>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</si>
  <si>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</si>
  <si>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</si>
  <si>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</si>
  <si>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</si>
  <si>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</si>
  <si>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</si>
  <si>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</si>
  <si>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</si>
  <si>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</si>
  <si>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</si>
  <si>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</si>
  <si>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</si>
  <si>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</si>
  <si>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</si>
  <si>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</si>
  <si>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</si>
  <si>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</si>
  <si>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</si>
  <si>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</si>
  <si>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</si>
  <si>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</si>
  <si>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</si>
  <si>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</si>
  <si>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</si>
  <si>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</si>
  <si>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</si>
  <si>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</si>
  <si>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</si>
  <si>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</si>
  <si>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</si>
  <si>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</si>
  <si>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</si>
  <si>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</si>
  <si>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</si>
  <si>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</si>
  <si>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</si>
  <si>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</si>
  <si>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</si>
  <si>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</si>
  <si>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</si>
  <si>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</si>
  <si>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</si>
  <si>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</si>
  <si>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</si>
  <si>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</si>
  <si>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</si>
  <si>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</si>
  <si>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</si>
  <si>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</si>
  <si>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</si>
  <si>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</si>
  <si>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</si>
  <si>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</si>
  <si>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</si>
  <si>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</si>
  <si>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</si>
  <si>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</si>
  <si>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</si>
  <si>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</si>
  <si>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</si>
  <si>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</si>
  <si>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</si>
  <si>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37 gb</t>
  </si>
  <si>
    <t>Scanner 2</t>
  </si>
  <si>
    <t>computador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</si>
</sst>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5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Normal" xfId="0" builtinId="0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topLeftCell="J1" zoomScale="85" zoomScaleNormal="85" workbookViewId="0">
      <selection activeCell="P8" sqref="P8"/>
    </sheetView>
  </sheetViews>
  <sheetFormatPr baseColWidth="10" defaultColWidth="8.7265625" defaultRowHeight="13" x14ac:dyDescent="0.3"/>
  <cols>
    <col min="1" max="1" width="7.81640625" style="1" customWidth="1"/>
    <col min="2" max="2" width="40.81640625" style="1" customWidth="1"/>
    <col min="3" max="3" width="23.26953125" style="1" customWidth="1"/>
    <col min="4" max="4" width="14.453125" style="1" bestFit="1" customWidth="1"/>
    <col min="5" max="5" width="17.7265625" style="1" customWidth="1"/>
    <col min="6" max="6" width="8.7265625" style="1"/>
    <col min="7" max="7" width="12" style="1" bestFit="1" customWidth="1"/>
    <col min="8" max="8" width="43.54296875" style="1" customWidth="1"/>
    <col min="9" max="9" width="16.7265625" style="1" customWidth="1"/>
    <col min="10" max="10" width="5.1796875" style="1" customWidth="1"/>
    <col min="11" max="11" width="34.81640625" style="1" customWidth="1"/>
    <col min="12" max="12" width="25.26953125" style="1" customWidth="1"/>
    <col min="13" max="13" width="10.453125" style="1" bestFit="1" customWidth="1"/>
    <col min="14" max="14" width="29.81640625" style="1" customWidth="1"/>
    <col min="15" max="15" width="19.453125" style="1" customWidth="1"/>
    <col min="16" max="16" width="14.54296875" style="1" customWidth="1"/>
    <col min="17" max="17" width="12.81640625" style="1" customWidth="1"/>
    <col min="18" max="18" width="13.1796875" style="1" customWidth="1"/>
    <col min="19" max="20" width="8.7265625" style="1"/>
    <col min="21" max="21" width="9.7265625" style="1" customWidth="1"/>
    <col min="22" max="16384" width="8.7265625" style="1"/>
  </cols>
  <sheetData>
    <row r="1" spans="1:23" ht="13.5" thickBot="1" x14ac:dyDescent="0.3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" thickBot="1" x14ac:dyDescent="0.4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2</v>
      </c>
      <c r="R2" s="19">
        <f>I13</f>
        <v>6.4</v>
      </c>
      <c r="S2" s="19">
        <f>O2/P2*Q2*R2</f>
        <v>284.44444444444446</v>
      </c>
    </row>
    <row r="3" spans="1:23" ht="13.5" thickBot="1" x14ac:dyDescent="0.35">
      <c r="H3" s="37" t="s">
        <v>10</v>
      </c>
      <c r="I3" s="38">
        <v>366</v>
      </c>
      <c r="K3" s="8" t="s">
        <v>77</v>
      </c>
      <c r="L3" s="34">
        <f>R5</f>
        <v>400</v>
      </c>
    </row>
    <row r="4" spans="1:23" ht="13.5" thickBot="1" x14ac:dyDescent="0.35">
      <c r="G4" s="20"/>
      <c r="H4" s="39" t="s">
        <v>14</v>
      </c>
      <c r="I4" s="35"/>
      <c r="K4" s="15" t="s">
        <v>78</v>
      </c>
      <c r="L4" s="33">
        <f>S2</f>
        <v>284.44444444444446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35">
      <c r="B5" s="172" t="s">
        <v>30</v>
      </c>
      <c r="C5" s="173"/>
      <c r="D5" s="173"/>
      <c r="E5" s="174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2</v>
      </c>
      <c r="Q5" s="19">
        <f>I13</f>
        <v>6.4</v>
      </c>
      <c r="R5" s="19">
        <v>400</v>
      </c>
    </row>
    <row r="6" spans="1:23" ht="13.5" thickBot="1" x14ac:dyDescent="0.3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" thickBot="1" x14ac:dyDescent="0.35">
      <c r="A7" s="4"/>
      <c r="B7" s="9" t="s">
        <v>16</v>
      </c>
      <c r="C7" s="169">
        <v>675000</v>
      </c>
      <c r="D7" s="50">
        <f>I42</f>
        <v>4.3060542633744855E-2</v>
      </c>
      <c r="E7" s="51">
        <f>D7*C7</f>
        <v>29065.866277777779</v>
      </c>
      <c r="H7" s="42"/>
      <c r="I7" s="43"/>
      <c r="K7" s="15"/>
      <c r="L7" s="33"/>
    </row>
    <row r="8" spans="1:23" ht="13.5" thickBot="1" x14ac:dyDescent="0.3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35">
      <c r="B9" s="14"/>
      <c r="C9" s="14"/>
      <c r="D9" s="55" t="s">
        <v>2</v>
      </c>
      <c r="E9" s="51">
        <f>SUM(E7:E8)</f>
        <v>29065.866277777779</v>
      </c>
      <c r="I9" s="20"/>
      <c r="K9" s="15"/>
      <c r="L9" s="33"/>
    </row>
    <row r="10" spans="1:23" ht="15" thickBot="1" x14ac:dyDescent="0.4">
      <c r="B10" s="14"/>
      <c r="C10" s="14"/>
      <c r="D10" s="55" t="s">
        <v>1</v>
      </c>
      <c r="E10" s="51">
        <f>E9*12%</f>
        <v>3487.9039533333334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35">
      <c r="B11" s="16"/>
      <c r="C11" s="14"/>
      <c r="D11" s="56" t="s">
        <v>0</v>
      </c>
      <c r="E11" s="57">
        <f>SUM(E9:E10)</f>
        <v>32553.770231111113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35">
      <c r="C12" s="20"/>
      <c r="H12" s="24" t="s">
        <v>7</v>
      </c>
      <c r="I12" s="25">
        <v>6</v>
      </c>
      <c r="J12" s="13"/>
      <c r="K12" s="15"/>
      <c r="L12" s="33"/>
      <c r="N12" s="24"/>
      <c r="O12" s="30"/>
    </row>
    <row r="13" spans="1:23" ht="13.5" thickBot="1" x14ac:dyDescent="0.35">
      <c r="B13" s="172" t="s">
        <v>74</v>
      </c>
      <c r="C13" s="173"/>
      <c r="D13" s="173"/>
      <c r="E13" s="174"/>
      <c r="H13" s="24" t="s">
        <v>18</v>
      </c>
      <c r="I13" s="71">
        <v>6.4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3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19868.16</v>
      </c>
      <c r="J14" s="17"/>
      <c r="K14" s="54" t="s">
        <v>0</v>
      </c>
      <c r="L14" s="47">
        <f>SUM(L3:L4:L5)+O25</f>
        <v>709.44444444444446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35">
      <c r="B15" s="9" t="s">
        <v>74</v>
      </c>
      <c r="C15" s="10" t="s">
        <v>76</v>
      </c>
      <c r="D15" s="168">
        <v>8.0000000000000002E-3</v>
      </c>
      <c r="E15" s="51">
        <v>300</v>
      </c>
      <c r="J15" s="20"/>
      <c r="N15" s="24"/>
      <c r="O15" s="25"/>
    </row>
    <row r="16" spans="1:23" ht="15" thickBot="1" x14ac:dyDescent="0.4">
      <c r="B16" s="11"/>
      <c r="C16" s="12"/>
      <c r="D16" s="52"/>
      <c r="E16" s="53"/>
      <c r="K16" s="175" t="s">
        <v>20</v>
      </c>
      <c r="L16" s="176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" thickBot="1" x14ac:dyDescent="0.4">
      <c r="B17" s="14"/>
      <c r="C17" s="14"/>
      <c r="D17" s="55" t="s">
        <v>2</v>
      </c>
      <c r="E17" s="51">
        <f>SUM(E15:E16)</f>
        <v>300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35">
      <c r="B18" s="14"/>
      <c r="C18" s="14"/>
      <c r="D18" s="55" t="s">
        <v>1</v>
      </c>
      <c r="E18" s="51">
        <f>E17*12%</f>
        <v>36</v>
      </c>
      <c r="H18" s="18"/>
      <c r="I18" s="30"/>
      <c r="K18" s="59" t="s">
        <v>22</v>
      </c>
      <c r="L18" s="70">
        <f>(I26+(I26*L27))*L17</f>
        <v>3343.8607222222222</v>
      </c>
      <c r="N18" s="24"/>
      <c r="O18" s="25"/>
    </row>
    <row r="19" spans="2:23" ht="13.5" thickBot="1" x14ac:dyDescent="0.35">
      <c r="B19" s="16"/>
      <c r="C19" s="14"/>
      <c r="D19" s="56" t="s">
        <v>0</v>
      </c>
      <c r="E19" s="57">
        <f>SUM(E17:E18)</f>
        <v>336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3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3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35">
      <c r="B22" s="179"/>
      <c r="C22" s="179"/>
      <c r="D22" s="179"/>
      <c r="E22" s="179"/>
    </row>
    <row r="23" spans="2:23" ht="14.5" x14ac:dyDescent="0.35">
      <c r="B23" s="80"/>
      <c r="C23" s="80"/>
      <c r="D23" s="80"/>
      <c r="E23" s="80"/>
      <c r="H23" s="175" t="s">
        <v>19</v>
      </c>
      <c r="I23" s="176"/>
    </row>
    <row r="24" spans="2:23" ht="15" thickBot="1" x14ac:dyDescent="0.4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19868.16</v>
      </c>
    </row>
    <row r="25" spans="2:23" ht="13.5" thickBot="1" x14ac:dyDescent="0.35">
      <c r="B25" s="85"/>
      <c r="C25" s="85"/>
      <c r="D25" s="86"/>
      <c r="E25" s="84"/>
      <c r="H25" s="19" t="str">
        <f>K2</f>
        <v>Recursos Varios</v>
      </c>
      <c r="I25" s="28">
        <f>L14</f>
        <v>709.44444444444446</v>
      </c>
      <c r="K25" s="29" t="s">
        <v>8</v>
      </c>
      <c r="L25" s="61">
        <f>C7</f>
        <v>675000</v>
      </c>
      <c r="N25" s="54" t="s">
        <v>0</v>
      </c>
      <c r="O25" s="46">
        <f>SUM(O11:O18)</f>
        <v>0</v>
      </c>
    </row>
    <row r="26" spans="2:23" ht="13.5" thickBot="1" x14ac:dyDescent="0.35">
      <c r="B26" s="87"/>
      <c r="C26" s="87"/>
      <c r="D26" s="88"/>
      <c r="E26" s="84"/>
      <c r="H26" s="54" t="s">
        <v>0</v>
      </c>
      <c r="I26" s="60">
        <f>SUM(I24:I25)</f>
        <v>20577.604444444445</v>
      </c>
      <c r="K26" s="62"/>
    </row>
    <row r="27" spans="2:23" ht="13.5" thickBot="1" x14ac:dyDescent="0.35">
      <c r="B27" s="87"/>
      <c r="C27" s="87"/>
      <c r="D27" s="88"/>
      <c r="E27" s="84"/>
      <c r="K27" s="29" t="s">
        <v>25</v>
      </c>
      <c r="L27" s="63">
        <v>0.25</v>
      </c>
    </row>
    <row r="28" spans="2:23" x14ac:dyDescent="0.3">
      <c r="B28" s="89"/>
      <c r="C28" s="87"/>
      <c r="D28" s="88"/>
      <c r="E28" s="90"/>
    </row>
    <row r="30" spans="2:23" x14ac:dyDescent="0.3">
      <c r="L30" s="20"/>
    </row>
    <row r="31" spans="2:23" x14ac:dyDescent="0.3">
      <c r="L31" s="20"/>
    </row>
    <row r="32" spans="2:23" ht="14.5" x14ac:dyDescent="0.35">
      <c r="H32" s="64" t="s">
        <v>29</v>
      </c>
      <c r="L32" s="20"/>
    </row>
    <row r="33" spans="8:14" x14ac:dyDescent="0.3">
      <c r="H33" s="65">
        <v>0.1</v>
      </c>
      <c r="I33" s="28"/>
      <c r="L33" s="20"/>
    </row>
    <row r="34" spans="8:14" x14ac:dyDescent="0.3">
      <c r="H34" s="54"/>
      <c r="I34" s="69"/>
      <c r="L34" s="20"/>
    </row>
    <row r="35" spans="8:14" ht="13.5" thickBot="1" x14ac:dyDescent="0.35"/>
    <row r="36" spans="8:14" ht="15" thickBot="1" x14ac:dyDescent="0.4">
      <c r="H36" s="177" t="s">
        <v>23</v>
      </c>
      <c r="I36" s="178"/>
      <c r="L36" s="20"/>
      <c r="N36" s="20"/>
    </row>
    <row r="37" spans="8:14" x14ac:dyDescent="0.3">
      <c r="H37" s="27" t="str">
        <f>H23</f>
        <v>Total Costo operativo</v>
      </c>
      <c r="I37" s="22">
        <f>I26</f>
        <v>20577.604444444445</v>
      </c>
      <c r="J37" s="32"/>
    </row>
    <row r="38" spans="8:14" ht="13.5" thickBot="1" x14ac:dyDescent="0.35">
      <c r="H38" s="21" t="s">
        <v>24</v>
      </c>
      <c r="I38" s="23">
        <f>I37*L27</f>
        <v>5144.4011111111113</v>
      </c>
      <c r="L38" s="20"/>
    </row>
    <row r="39" spans="8:14" ht="13.5" thickBot="1" x14ac:dyDescent="0.35"/>
    <row r="40" spans="8:14" ht="13.5" thickBot="1" x14ac:dyDescent="0.35">
      <c r="H40" s="26" t="s">
        <v>26</v>
      </c>
      <c r="I40" s="31">
        <f>(I37+L18)/L25</f>
        <v>3.5439207654320994E-2</v>
      </c>
    </row>
    <row r="41" spans="8:14" ht="13.5" thickBot="1" x14ac:dyDescent="0.35"/>
    <row r="42" spans="8:14" ht="13.5" thickBot="1" x14ac:dyDescent="0.35">
      <c r="H42" s="26" t="s">
        <v>27</v>
      </c>
      <c r="I42" s="31">
        <f>(I37+I38+L18)/L25</f>
        <v>4.3060542633744855E-2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topLeftCell="A9" workbookViewId="0">
      <selection activeCell="D10" sqref="D10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180" t="s">
        <v>53</v>
      </c>
      <c r="D2" s="181"/>
      <c r="E2" s="181"/>
      <c r="F2" s="181"/>
      <c r="G2" s="182"/>
    </row>
    <row r="3" spans="3:18" ht="44" thickBot="1" x14ac:dyDescent="0.4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29.5" thickBot="1" x14ac:dyDescent="0.4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" thickBot="1" x14ac:dyDescent="0.4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" thickBot="1" x14ac:dyDescent="0.4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" thickBot="1" x14ac:dyDescent="0.4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35">
      <c r="G10" s="91">
        <f>G7+83.22</f>
        <v>115.67454545454548</v>
      </c>
    </row>
    <row r="13" spans="3:18" ht="15" thickBot="1" x14ac:dyDescent="0.4">
      <c r="H13" s="122" t="s">
        <v>63</v>
      </c>
      <c r="N13" s="122" t="s">
        <v>51</v>
      </c>
    </row>
    <row r="14" spans="3:18" ht="15" thickBot="1" x14ac:dyDescent="0.4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" thickBot="1" x14ac:dyDescent="0.4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" thickBot="1" x14ac:dyDescent="0.4"/>
    <row r="17" spans="2:17" x14ac:dyDescent="0.3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3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" thickBot="1" x14ac:dyDescent="0.4">
      <c r="N19" s="136"/>
      <c r="O19" s="138"/>
      <c r="P19" s="138"/>
      <c r="Q19" s="139"/>
    </row>
    <row r="20" spans="2:17" ht="15" thickBot="1" x14ac:dyDescent="0.4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" thickBot="1" x14ac:dyDescent="0.4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" thickBot="1" x14ac:dyDescent="0.4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5.5" thickTop="1" thickBot="1" x14ac:dyDescent="0.4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5.5" thickTop="1" thickBot="1" x14ac:dyDescent="0.4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5.5" thickTop="1" thickBot="1" x14ac:dyDescent="0.4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5.5" thickTop="1" thickBot="1" x14ac:dyDescent="0.4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5.5" thickTop="1" thickBot="1" x14ac:dyDescent="0.4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35">
      <c r="C28" s="14"/>
      <c r="D28" s="14"/>
      <c r="E28" s="55" t="s">
        <v>2</v>
      </c>
      <c r="F28" s="51">
        <f>SUM(F22:F27)</f>
        <v>173.90633333333332</v>
      </c>
    </row>
    <row r="29" spans="2:17" ht="15" thickBot="1" x14ac:dyDescent="0.4">
      <c r="C29" s="14"/>
      <c r="D29" s="14"/>
      <c r="E29" s="55" t="s">
        <v>1</v>
      </c>
      <c r="F29" s="51">
        <f>F28*12%</f>
        <v>20.868759999999998</v>
      </c>
    </row>
    <row r="30" spans="2:17" ht="15" thickBot="1" x14ac:dyDescent="0.4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2017-11-06T15:08:04Z</dcterms:modified>
</cp:coreProperties>
</file>