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JCA Varios\JCA\2015\DATA COMERCIAL\DIGITAL\UIDE\"/>
    </mc:Choice>
  </mc:AlternateContent>
  <bookViews>
    <workbookView xWindow="0" yWindow="0" windowWidth="20490" windowHeight="7755" tabRatio="733"/>
  </bookViews>
  <sheets>
    <sheet name="Actualizacion de Costos" sheetId="14" r:id="rId1"/>
    <sheet name="Hoja3" sheetId="17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I29" i="14" l="1"/>
  <c r="F17" i="14" l="1"/>
  <c r="F18" i="14" l="1"/>
  <c r="F19" i="14" s="1"/>
  <c r="P25" i="14" l="1"/>
  <c r="M14" i="14" s="1"/>
  <c r="J30" i="14" s="1"/>
  <c r="I38" i="14"/>
  <c r="I30" i="14"/>
  <c r="M25" i="14"/>
  <c r="J6" i="14"/>
  <c r="J8" i="14" s="1"/>
  <c r="J11" i="14" l="1"/>
  <c r="J14" i="14"/>
  <c r="J20" i="14" l="1"/>
  <c r="J26" i="14" s="1"/>
  <c r="J29" i="14" l="1"/>
  <c r="J31" i="14" s="1"/>
  <c r="M18" i="14" l="1"/>
  <c r="J38" i="14"/>
  <c r="J39" i="14" s="1"/>
  <c r="J41" i="14" l="1"/>
  <c r="J43" i="14"/>
  <c r="E7" i="14" s="1"/>
  <c r="F7" i="14" s="1"/>
  <c r="F9" i="14" s="1"/>
  <c r="F10" i="14" s="1"/>
  <c r="F11" i="14" s="1"/>
</calcChain>
</file>

<file path=xl/comments1.xml><?xml version="1.0" encoding="utf-8"?>
<comments xmlns="http://schemas.openxmlformats.org/spreadsheetml/2006/main">
  <authors>
    <author>User</author>
    <author>ssoto</author>
  </authors>
  <commentList>
    <comment ref="J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J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M8" authorId="1" shapeId="0">
      <text>
        <r>
          <rPr>
            <b/>
            <sz val="10"/>
            <color indexed="81"/>
            <rFont val="Tahoma"/>
            <family val="2"/>
          </rPr>
          <t>Bajo la Comision del Pacifico</t>
        </r>
      </text>
    </comment>
    <comment ref="L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<sst xmlns="http://schemas.openxmlformats.org/spreadsheetml/2006/main" count="60" uniqueCount="37">
  <si>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</si>
  <si>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</si>
  <si>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</si>
  <si>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</si>
  <si>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</si>
  <si>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</si>
  <si>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</si>
  <si>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</si>
  <si>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</si>
  <si>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</si>
  <si>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</si>
  <si>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</si>
  <si>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</si>
  <si>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</si>
  <si>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</si>
  <si>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</si>
  <si>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</si>
  <si>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</si>
  <si>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Costo del personal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</si>
  <si>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</si>
  <si>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</si>
  <si>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</si>
  <si>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</si>
  <si>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</si>
  <si>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</si>
  <si>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</si>
  <si>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</si>
  <si>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</si>
  <si>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</si>
  <si>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Viaticos de Movilizacion</t>
  </si>
  <si>
    <t>Scanner</t>
  </si>
  <si>
    <t>Insumos</t>
  </si>
  <si>
    <t xml:space="preserve">Costo de Personal * Aumento </t>
  </si>
  <si>
    <t>Custodia Digital</t>
  </si>
  <si>
    <t>Propuesta Económica Digitalización</t>
  </si>
  <si>
    <t>Computadoras x1</t>
  </si>
  <si>
    <t>2,5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</si>
</sst>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  <numFmt numFmtId="172" formatCode="_([$$-300A]\ * #,##0_);_([$$-300A]\ * \(#,##0\);_([$$-300A]\ * &quot;-&quot;??_);_(@_)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6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2" fontId="3" fillId="5" borderId="0" xfId="0" applyNumberFormat="1" applyFont="1" applyFill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8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172" fontId="6" fillId="4" borderId="0" xfId="0" applyNumberFormat="1" applyFont="1" applyFill="1" applyBorder="1" applyAlignment="1">
      <alignment horizontal="center"/>
    </xf>
    <xf numFmtId="2" fontId="3" fillId="2" borderId="1" xfId="0" applyNumberFormat="1" applyFont="1" applyFill="1" applyBorder="1"/>
    <xf numFmtId="0" fontId="5" fillId="3" borderId="33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8" fillId="6" borderId="22" xfId="0" applyFont="1" applyFill="1" applyBorder="1" applyAlignment="1">
      <alignment horizontal="center"/>
    </xf>
    <xf numFmtId="0" fontId="8" fillId="6" borderId="30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6">
    <cellStyle name="Currency 2" xfId="2"/>
    <cellStyle name="Millares" xfId="4" builtinId="3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3"/>
  <sheetViews>
    <sheetView tabSelected="1" topLeftCell="A6" zoomScale="115" zoomScaleNormal="115" workbookViewId="0">
      <selection activeCell="B13" sqref="B13:F19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11.85546875" style="1" customWidth="1"/>
    <col min="4" max="4" width="19.85546875" style="1" customWidth="1"/>
    <col min="5" max="5" width="14.42578125" style="1" bestFit="1" customWidth="1"/>
    <col min="6" max="6" width="17.7109375" style="1" customWidth="1"/>
    <col min="7" max="7" width="8.7109375" style="1"/>
    <col min="8" max="8" width="12" style="1" bestFit="1" customWidth="1"/>
    <col min="9" max="9" width="43.5703125" style="1" customWidth="1"/>
    <col min="10" max="10" width="16.7109375" style="1" customWidth="1"/>
    <col min="11" max="11" width="5.140625" style="1" customWidth="1"/>
    <col min="12" max="12" width="34.85546875" style="1" customWidth="1"/>
    <col min="13" max="13" width="25.28515625" style="1" customWidth="1"/>
    <col min="14" max="14" width="10.42578125" style="1" bestFit="1" customWidth="1"/>
    <col min="15" max="15" width="29.85546875" style="1" customWidth="1"/>
    <col min="16" max="16" width="19.42578125" style="1" customWidth="1"/>
    <col min="17" max="17" width="11.140625" style="1" customWidth="1"/>
    <col min="18" max="16384" width="8.7109375" style="1"/>
  </cols>
  <sheetData>
    <row r="1" spans="1:18" ht="13.5" thickBot="1" x14ac:dyDescent="0.25"/>
    <row r="2" spans="1:18" ht="15.75" thickBot="1" x14ac:dyDescent="0.3">
      <c r="B2" s="2"/>
      <c r="C2" s="2"/>
      <c r="D2" s="2"/>
      <c r="E2" s="3"/>
      <c r="F2" s="48"/>
      <c r="I2" s="86" t="s">
        <v>12</v>
      </c>
      <c r="J2" s="87"/>
      <c r="L2" s="86" t="s">
        <v>13</v>
      </c>
      <c r="M2" s="87"/>
    </row>
    <row r="3" spans="1:18" ht="13.5" thickBot="1" x14ac:dyDescent="0.25">
      <c r="I3" s="37" t="s">
        <v>10</v>
      </c>
      <c r="J3" s="38">
        <v>354</v>
      </c>
      <c r="L3" s="8" t="s">
        <v>30</v>
      </c>
      <c r="M3" s="34">
        <v>400</v>
      </c>
    </row>
    <row r="4" spans="1:18" ht="13.5" thickBot="1" x14ac:dyDescent="0.25">
      <c r="H4" s="20"/>
      <c r="I4" s="39" t="s">
        <v>14</v>
      </c>
      <c r="J4" s="35"/>
      <c r="L4" s="15" t="s">
        <v>31</v>
      </c>
      <c r="M4" s="33">
        <v>50</v>
      </c>
    </row>
    <row r="5" spans="1:18" ht="13.5" thickBot="1" x14ac:dyDescent="0.25">
      <c r="B5" s="88" t="s">
        <v>34</v>
      </c>
      <c r="C5" s="89"/>
      <c r="D5" s="89"/>
      <c r="E5" s="89"/>
      <c r="F5" s="90"/>
      <c r="G5" s="4"/>
      <c r="I5" s="40" t="s">
        <v>15</v>
      </c>
      <c r="J5" s="36">
        <v>151.4</v>
      </c>
      <c r="L5" s="15" t="s">
        <v>35</v>
      </c>
      <c r="M5" s="33">
        <v>38.22</v>
      </c>
    </row>
    <row r="6" spans="1:18" ht="13.5" thickBot="1" x14ac:dyDescent="0.25">
      <c r="B6" s="5" t="s">
        <v>3</v>
      </c>
      <c r="C6" s="73"/>
      <c r="D6" s="6" t="s">
        <v>4</v>
      </c>
      <c r="E6" s="6" t="s">
        <v>5</v>
      </c>
      <c r="F6" s="7" t="s">
        <v>6</v>
      </c>
      <c r="I6" s="41" t="s">
        <v>11</v>
      </c>
      <c r="J6" s="44">
        <f>SUM(J3:J5)</f>
        <v>505.4</v>
      </c>
      <c r="L6" s="15"/>
      <c r="M6" s="33"/>
      <c r="R6" s="49"/>
    </row>
    <row r="7" spans="1:18" ht="13.5" thickBot="1" x14ac:dyDescent="0.25">
      <c r="A7" s="4"/>
      <c r="B7" s="9" t="s">
        <v>16</v>
      </c>
      <c r="C7" s="74"/>
      <c r="D7" s="10">
        <v>35100</v>
      </c>
      <c r="E7" s="50">
        <f>J43</f>
        <v>5.4822438461538454E-2</v>
      </c>
      <c r="F7" s="51">
        <f>E7*D7</f>
        <v>1924.2675899999997</v>
      </c>
      <c r="I7" s="42"/>
      <c r="J7" s="43"/>
      <c r="L7" s="15"/>
      <c r="M7" s="33">
        <v>0</v>
      </c>
    </row>
    <row r="8" spans="1:18" ht="13.5" thickBot="1" x14ac:dyDescent="0.25">
      <c r="B8" s="11" t="s">
        <v>17</v>
      </c>
      <c r="C8" s="12"/>
      <c r="D8" s="12"/>
      <c r="E8" s="52"/>
      <c r="F8" s="53"/>
      <c r="I8" s="54" t="s">
        <v>0</v>
      </c>
      <c r="J8" s="45">
        <f>SUM(J6:J7)</f>
        <v>505.4</v>
      </c>
      <c r="L8" s="15"/>
      <c r="M8" s="33"/>
    </row>
    <row r="9" spans="1:18" ht="13.5" thickBot="1" x14ac:dyDescent="0.25">
      <c r="B9" s="14"/>
      <c r="C9" s="14"/>
      <c r="D9" s="14"/>
      <c r="E9" s="55" t="s">
        <v>2</v>
      </c>
      <c r="F9" s="51">
        <f>SUM(F7:F8)</f>
        <v>1924.2675899999997</v>
      </c>
      <c r="J9" s="20"/>
      <c r="L9" s="15"/>
      <c r="M9" s="33">
        <v>0</v>
      </c>
    </row>
    <row r="10" spans="1:18" ht="15.75" thickBot="1" x14ac:dyDescent="0.3">
      <c r="B10" s="14"/>
      <c r="C10" s="14"/>
      <c r="D10" s="14"/>
      <c r="E10" s="55" t="s">
        <v>1</v>
      </c>
      <c r="F10" s="51">
        <f>F9*12%</f>
        <v>230.91211079999997</v>
      </c>
      <c r="I10" s="86" t="s">
        <v>18</v>
      </c>
      <c r="J10" s="87"/>
      <c r="K10" s="13"/>
      <c r="L10" s="15"/>
      <c r="M10" s="33"/>
      <c r="N10" s="4"/>
      <c r="O10" s="86" t="s">
        <v>29</v>
      </c>
      <c r="P10" s="87"/>
    </row>
    <row r="11" spans="1:18" ht="13.5" thickBot="1" x14ac:dyDescent="0.25">
      <c r="B11" s="16"/>
      <c r="C11" s="16"/>
      <c r="D11" s="14"/>
      <c r="E11" s="56" t="s">
        <v>0</v>
      </c>
      <c r="F11" s="57">
        <f>SUM(F9:F10)</f>
        <v>2155.1797007999999</v>
      </c>
      <c r="I11" s="18" t="s">
        <v>9</v>
      </c>
      <c r="J11" s="30">
        <f>J8</f>
        <v>505.4</v>
      </c>
      <c r="K11" s="13"/>
      <c r="L11" s="15"/>
      <c r="M11" s="33"/>
      <c r="O11" s="18"/>
      <c r="P11" s="30"/>
    </row>
    <row r="12" spans="1:18" ht="13.5" thickBot="1" x14ac:dyDescent="0.25">
      <c r="D12" s="20"/>
      <c r="I12" s="24" t="s">
        <v>7</v>
      </c>
      <c r="J12" s="25">
        <v>1</v>
      </c>
      <c r="K12" s="13"/>
      <c r="L12" s="15"/>
      <c r="M12" s="33"/>
      <c r="O12" s="24"/>
      <c r="P12" s="25"/>
    </row>
    <row r="13" spans="1:18" ht="13.5" thickBot="1" x14ac:dyDescent="0.25">
      <c r="B13" s="88" t="s">
        <v>33</v>
      </c>
      <c r="C13" s="89"/>
      <c r="D13" s="89"/>
      <c r="E13" s="89"/>
      <c r="F13" s="90"/>
      <c r="I13" s="24" t="s">
        <v>19</v>
      </c>
      <c r="J13" s="25">
        <v>1.72</v>
      </c>
      <c r="K13" s="13"/>
      <c r="L13" s="15"/>
      <c r="M13" s="33">
        <v>0</v>
      </c>
      <c r="O13" s="24"/>
      <c r="P13" s="25"/>
    </row>
    <row r="14" spans="1:18" ht="13.5" thickBot="1" x14ac:dyDescent="0.25">
      <c r="B14" s="5" t="s">
        <v>3</v>
      </c>
      <c r="C14" s="73"/>
      <c r="D14" s="6" t="s">
        <v>4</v>
      </c>
      <c r="E14" s="6" t="s">
        <v>5</v>
      </c>
      <c r="F14" s="7" t="s">
        <v>6</v>
      </c>
      <c r="I14" s="54" t="s">
        <v>0</v>
      </c>
      <c r="J14" s="46">
        <f>J11*J12*J13</f>
        <v>869.2879999999999</v>
      </c>
      <c r="K14" s="17"/>
      <c r="L14" s="54" t="s">
        <v>0</v>
      </c>
      <c r="M14" s="47">
        <f>SUM(M3:M13)</f>
        <v>488.22</v>
      </c>
      <c r="O14" s="24"/>
      <c r="P14" s="25"/>
    </row>
    <row r="15" spans="1:18" ht="13.5" thickBot="1" x14ac:dyDescent="0.25">
      <c r="B15" s="9" t="s">
        <v>33</v>
      </c>
      <c r="C15" s="74"/>
      <c r="D15" s="10" t="s">
        <v>36</v>
      </c>
      <c r="E15" s="71">
        <v>60</v>
      </c>
      <c r="F15" s="51">
        <v>60</v>
      </c>
      <c r="K15" s="20"/>
      <c r="O15" s="24"/>
      <c r="P15" s="25"/>
    </row>
    <row r="16" spans="1:18" ht="15.75" thickBot="1" x14ac:dyDescent="0.3">
      <c r="B16" s="11"/>
      <c r="C16" s="12"/>
      <c r="D16" s="12"/>
      <c r="E16" s="52"/>
      <c r="F16" s="53"/>
      <c r="I16" s="86" t="s">
        <v>18</v>
      </c>
      <c r="J16" s="87"/>
      <c r="L16" s="91" t="s">
        <v>21</v>
      </c>
      <c r="M16" s="92"/>
      <c r="O16" s="24"/>
      <c r="P16" s="25"/>
    </row>
    <row r="17" spans="2:16" ht="13.5" thickBot="1" x14ac:dyDescent="0.25">
      <c r="B17" s="14"/>
      <c r="C17" s="14"/>
      <c r="D17" s="14"/>
      <c r="E17" s="55" t="s">
        <v>2</v>
      </c>
      <c r="F17" s="51">
        <f>SUM(F15:F16)</f>
        <v>60</v>
      </c>
      <c r="I17" s="18" t="s">
        <v>9</v>
      </c>
      <c r="J17" s="30"/>
      <c r="K17" s="4"/>
      <c r="L17" s="19" t="s">
        <v>22</v>
      </c>
      <c r="M17" s="58">
        <v>0.05</v>
      </c>
      <c r="O17" s="24"/>
      <c r="P17" s="25"/>
    </row>
    <row r="18" spans="2:16" ht="13.5" thickBot="1" x14ac:dyDescent="0.25">
      <c r="B18" s="14"/>
      <c r="C18" s="14"/>
      <c r="D18" s="14"/>
      <c r="E18" s="55" t="s">
        <v>1</v>
      </c>
      <c r="F18" s="51">
        <f>F17*12%</f>
        <v>7.1999999999999993</v>
      </c>
      <c r="I18" s="24" t="s">
        <v>7</v>
      </c>
      <c r="J18" s="25"/>
      <c r="L18" s="59" t="s">
        <v>23</v>
      </c>
      <c r="M18" s="60">
        <f>(J31+(J31*M27))*M17</f>
        <v>91.631789999999995</v>
      </c>
      <c r="O18" s="24"/>
      <c r="P18" s="25"/>
    </row>
    <row r="19" spans="2:16" ht="13.5" thickBot="1" x14ac:dyDescent="0.25">
      <c r="B19" s="16"/>
      <c r="C19" s="16"/>
      <c r="D19" s="14"/>
      <c r="E19" s="56" t="s">
        <v>0</v>
      </c>
      <c r="F19" s="57">
        <f>SUM(F17:F18)</f>
        <v>67.2</v>
      </c>
      <c r="I19" s="24" t="s">
        <v>19</v>
      </c>
      <c r="J19" s="25"/>
    </row>
    <row r="20" spans="2:16" ht="13.5" thickBot="1" x14ac:dyDescent="0.25">
      <c r="B20" s="68"/>
      <c r="C20" s="68"/>
      <c r="D20" s="68"/>
      <c r="E20" s="69"/>
      <c r="F20" s="67"/>
      <c r="I20" s="54" t="s">
        <v>0</v>
      </c>
      <c r="J20" s="46">
        <f>J17*J18*J19</f>
        <v>0</v>
      </c>
    </row>
    <row r="21" spans="2:16" ht="13.5" thickBot="1" x14ac:dyDescent="0.25">
      <c r="B21" s="68"/>
      <c r="C21" s="68"/>
      <c r="D21" s="68"/>
      <c r="E21" s="69"/>
      <c r="F21" s="67"/>
    </row>
    <row r="22" spans="2:16" ht="15.75" thickBot="1" x14ac:dyDescent="0.3">
      <c r="B22" s="95"/>
      <c r="C22" s="95"/>
      <c r="D22" s="95"/>
      <c r="E22" s="95"/>
      <c r="F22" s="95"/>
      <c r="I22" s="86" t="s">
        <v>18</v>
      </c>
      <c r="J22" s="87"/>
    </row>
    <row r="23" spans="2:16" x14ac:dyDescent="0.2">
      <c r="B23" s="75"/>
      <c r="C23" s="75"/>
      <c r="D23" s="75"/>
      <c r="E23" s="75"/>
      <c r="F23" s="75"/>
      <c r="I23" s="18" t="s">
        <v>9</v>
      </c>
      <c r="J23" s="30"/>
    </row>
    <row r="24" spans="2:16" ht="13.5" thickBot="1" x14ac:dyDescent="0.25">
      <c r="B24" s="76"/>
      <c r="C24" s="76"/>
      <c r="D24" s="77"/>
      <c r="E24" s="78"/>
      <c r="F24" s="79"/>
      <c r="I24" s="24" t="s">
        <v>7</v>
      </c>
      <c r="J24" s="25"/>
    </row>
    <row r="25" spans="2:16" ht="13.5" thickBot="1" x14ac:dyDescent="0.25">
      <c r="B25" s="80"/>
      <c r="C25" s="80"/>
      <c r="D25" s="80"/>
      <c r="E25" s="81"/>
      <c r="F25" s="79"/>
      <c r="I25" s="24" t="s">
        <v>19</v>
      </c>
      <c r="J25" s="25"/>
      <c r="L25" s="29" t="s">
        <v>8</v>
      </c>
      <c r="M25" s="62">
        <f>D7</f>
        <v>35100</v>
      </c>
      <c r="O25" s="54" t="s">
        <v>0</v>
      </c>
      <c r="P25" s="46">
        <f>(P11*P12)*P13</f>
        <v>0</v>
      </c>
    </row>
    <row r="26" spans="2:16" ht="13.5" thickBot="1" x14ac:dyDescent="0.25">
      <c r="B26" s="82"/>
      <c r="C26" s="82"/>
      <c r="D26" s="82"/>
      <c r="E26" s="83"/>
      <c r="F26" s="79"/>
      <c r="I26" s="54" t="s">
        <v>0</v>
      </c>
      <c r="J26" s="46">
        <f>J23*J24*J25</f>
        <v>0</v>
      </c>
      <c r="L26" s="63"/>
    </row>
    <row r="27" spans="2:16" ht="13.5" thickBot="1" x14ac:dyDescent="0.25">
      <c r="B27" s="82"/>
      <c r="C27" s="82"/>
      <c r="D27" s="82"/>
      <c r="E27" s="83"/>
      <c r="F27" s="79"/>
      <c r="L27" s="29" t="s">
        <v>26</v>
      </c>
      <c r="M27" s="64">
        <v>0.35</v>
      </c>
    </row>
    <row r="28" spans="2:16" ht="15" x14ac:dyDescent="0.25">
      <c r="B28" s="84"/>
      <c r="C28" s="84"/>
      <c r="D28" s="82"/>
      <c r="E28" s="83"/>
      <c r="F28" s="85"/>
      <c r="I28" s="91" t="s">
        <v>20</v>
      </c>
      <c r="J28" s="92"/>
    </row>
    <row r="29" spans="2:16" x14ac:dyDescent="0.2">
      <c r="I29" s="19" t="str">
        <f>I10</f>
        <v>Costo del personal</v>
      </c>
      <c r="J29" s="28">
        <f>J26+J20+J14+J34</f>
        <v>869.2879999999999</v>
      </c>
    </row>
    <row r="30" spans="2:16" x14ac:dyDescent="0.2">
      <c r="I30" s="19" t="str">
        <f>L2</f>
        <v>Recursos Varios</v>
      </c>
      <c r="J30" s="28">
        <f>M14</f>
        <v>488.22</v>
      </c>
      <c r="M30" s="20"/>
    </row>
    <row r="31" spans="2:16" x14ac:dyDescent="0.2">
      <c r="I31" s="54" t="s">
        <v>0</v>
      </c>
      <c r="J31" s="61">
        <f>SUM(J29:J30)</f>
        <v>1357.5079999999998</v>
      </c>
      <c r="M31" s="20"/>
    </row>
    <row r="32" spans="2:16" x14ac:dyDescent="0.2">
      <c r="M32" s="20"/>
    </row>
    <row r="33" spans="9:15" ht="15" x14ac:dyDescent="0.25">
      <c r="I33" s="65" t="s">
        <v>32</v>
      </c>
      <c r="M33" s="20"/>
    </row>
    <row r="34" spans="9:15" x14ac:dyDescent="0.2">
      <c r="I34" s="66"/>
      <c r="J34" s="72"/>
      <c r="M34" s="20"/>
    </row>
    <row r="35" spans="9:15" x14ac:dyDescent="0.2">
      <c r="I35" s="54"/>
      <c r="J35" s="70"/>
    </row>
    <row r="36" spans="9:15" ht="13.5" thickBot="1" x14ac:dyDescent="0.25">
      <c r="M36" s="20"/>
      <c r="O36" s="20"/>
    </row>
    <row r="37" spans="9:15" ht="15.75" thickBot="1" x14ac:dyDescent="0.3">
      <c r="I37" s="93" t="s">
        <v>24</v>
      </c>
      <c r="J37" s="94"/>
      <c r="K37" s="32"/>
    </row>
    <row r="38" spans="9:15" x14ac:dyDescent="0.2">
      <c r="I38" s="27" t="str">
        <f>I28</f>
        <v>Total Costo operativo</v>
      </c>
      <c r="J38" s="22">
        <f>J31</f>
        <v>1357.5079999999998</v>
      </c>
      <c r="M38" s="20"/>
    </row>
    <row r="39" spans="9:15" ht="13.5" thickBot="1" x14ac:dyDescent="0.25">
      <c r="I39" s="21" t="s">
        <v>25</v>
      </c>
      <c r="J39" s="23">
        <f>J38*M27</f>
        <v>475.12779999999992</v>
      </c>
    </row>
    <row r="40" spans="9:15" ht="13.5" thickBot="1" x14ac:dyDescent="0.25"/>
    <row r="41" spans="9:15" ht="13.5" thickBot="1" x14ac:dyDescent="0.25">
      <c r="I41" s="26" t="s">
        <v>27</v>
      </c>
      <c r="J41" s="31">
        <f>(J38+M18)/M25</f>
        <v>4.1286033903133894E-2</v>
      </c>
    </row>
    <row r="42" spans="9:15" ht="13.5" thickBot="1" x14ac:dyDescent="0.25"/>
    <row r="43" spans="9:15" ht="13.5" thickBot="1" x14ac:dyDescent="0.25">
      <c r="I43" s="26" t="s">
        <v>28</v>
      </c>
      <c r="J43" s="31">
        <f>(J38+J39+M18)/M25</f>
        <v>5.4822438461538454E-2</v>
      </c>
    </row>
  </sheetData>
  <mergeCells count="12">
    <mergeCell ref="I28:J28"/>
    <mergeCell ref="L16:M16"/>
    <mergeCell ref="B13:F13"/>
    <mergeCell ref="I37:J37"/>
    <mergeCell ref="I16:J16"/>
    <mergeCell ref="I22:J22"/>
    <mergeCell ref="B22:F22"/>
    <mergeCell ref="I2:J2"/>
    <mergeCell ref="L2:M2"/>
    <mergeCell ref="B5:F5"/>
    <mergeCell ref="I10:J10"/>
    <mergeCell ref="O10:P10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Actualizacion de Costos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Asus</cp:lastModifiedBy>
  <cp:lastPrinted>2012-05-11T14:26:49Z</cp:lastPrinted>
  <dcterms:created xsi:type="dcterms:W3CDTF">2009-04-21T01:08:50Z</dcterms:created>
  <dcterms:modified xsi:type="dcterms:W3CDTF">2015-06-08T23:02:43Z</dcterms:modified>
</cp:coreProperties>
</file>