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660" yWindow="2625" windowWidth="11595" windowHeight="6870" tabRatio="775"/>
  </bookViews>
  <sheets>
    <sheet name="Ordenamiento Normal" sheetId="4" r:id="rId1"/>
    <sheet name="Amortizacion de cajas" sheetId="9" r:id="rId2"/>
    <sheet name="Sevicios Adicionales" sheetId="8" r:id="rId3"/>
    <sheet name="Analisis de Costo Beneficio" sheetId="11" r:id="rId4"/>
    <sheet name="Hoja1" sheetId="12" r:id="rId5"/>
  </sheets>
  <calcPr calcId="145621"/>
</workbook>
</file>

<file path=xl/calcChain.xml><?xml version="1.0" encoding="utf-8"?>
<calcChain xmlns="http://schemas.openxmlformats.org/spreadsheetml/2006/main">
  <c r="E22" i="4" l="1"/>
  <c r="C23" i="4"/>
  <c r="E23" i="4" s="1"/>
  <c r="E25" i="4" s="1"/>
  <c r="C24" i="4"/>
  <c r="E24" i="4" s="1"/>
  <c r="E26" i="4" l="1"/>
  <c r="E27" i="4" s="1"/>
  <c r="E48" i="4"/>
  <c r="E50" i="4" s="1"/>
  <c r="H41" i="4"/>
  <c r="J41" i="4" s="1"/>
  <c r="J40" i="4"/>
  <c r="J39" i="4"/>
  <c r="C40" i="4"/>
  <c r="E40" i="4" s="1"/>
  <c r="E39" i="4"/>
  <c r="H24" i="4"/>
  <c r="J24" i="4" s="1"/>
  <c r="J23" i="4"/>
  <c r="J22" i="4"/>
  <c r="E31" i="4"/>
  <c r="E33" i="4" s="1"/>
  <c r="J7" i="4"/>
  <c r="J6" i="4"/>
  <c r="J5" i="4"/>
  <c r="E7" i="4"/>
  <c r="E5" i="4"/>
  <c r="E6" i="4"/>
  <c r="E14" i="4"/>
  <c r="E51" i="4" l="1"/>
  <c r="E52" i="4" s="1"/>
  <c r="J42" i="4"/>
  <c r="C41" i="4"/>
  <c r="E41" i="4" s="1"/>
  <c r="E42" i="4" s="1"/>
  <c r="E43" i="4" s="1"/>
  <c r="E44" i="4" s="1"/>
  <c r="J25" i="4"/>
  <c r="J8" i="4"/>
  <c r="J9" i="4" s="1"/>
  <c r="J10" i="4" s="1"/>
  <c r="E34" i="4"/>
  <c r="E35" i="4" s="1"/>
  <c r="J43" i="4" l="1"/>
  <c r="J44" i="4" s="1"/>
  <c r="J26" i="4"/>
  <c r="J27" i="4" s="1"/>
  <c r="G9" i="9"/>
  <c r="H12" i="11" l="1"/>
  <c r="H13" i="11"/>
  <c r="H14" i="11"/>
  <c r="H15" i="11"/>
  <c r="H16" i="11"/>
  <c r="H11" i="11"/>
  <c r="H17" i="11" l="1"/>
  <c r="E16" i="4" l="1"/>
  <c r="E17" i="4" s="1"/>
  <c r="E18" i="4" l="1"/>
  <c r="E8" i="4"/>
  <c r="E9" i="4" s="1"/>
  <c r="E10" i="4" l="1"/>
</calcChain>
</file>

<file path=xl/sharedStrings.xml><?xml version="1.0" encoding="utf-8"?>
<sst xmlns="http://schemas.openxmlformats.org/spreadsheetml/2006/main" count="181" uniqueCount="93">
  <si>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</si>
  <si>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</si>
  <si>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</si>
  <si>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</si>
  <si>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</si>
  <si>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</si>
  <si>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</si>
  <si>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Kit de Almacenamiento</t>
  </si>
  <si>
    <t>Custodia Mensual</t>
  </si>
  <si>
    <t xml:space="preserve">Descripcion 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</si>
  <si>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</si>
  <si>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</si>
  <si>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</si>
  <si>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</si>
  <si>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</si>
  <si>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</si>
  <si>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Codigos</t>
  </si>
  <si>
    <t>BR 1</t>
  </si>
  <si>
    <t>BRRU</t>
  </si>
  <si>
    <t>DESC</t>
  </si>
  <si>
    <t>Destruccion de Documentos</t>
  </si>
  <si>
    <t>SR 10</t>
  </si>
  <si>
    <t>Custodia Fisica</t>
  </si>
  <si>
    <t>TR 13</t>
  </si>
  <si>
    <t>AC 00</t>
  </si>
  <si>
    <t>CNHS</t>
  </si>
  <si>
    <t>Ordenamiento e Indexacion Cajas Nuevas</t>
  </si>
  <si>
    <t>Consulta / Busqueda  Normal de cajas en bodega de Data Solutions</t>
  </si>
  <si>
    <t>Costo  por Caja</t>
  </si>
  <si>
    <t>Consulta / Busqueda  Urgentes de cajas en bodega de Data Solutions</t>
  </si>
  <si>
    <t>Ordenes de Pedidos no hechos por el Sistema</t>
  </si>
  <si>
    <t>Ordenamiento e Indexación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</si>
  <si>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</si>
  <si>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</si>
  <si>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</si>
  <si>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</si>
  <si>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</si>
  <si>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</si>
  <si>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Venta de Cajas Nuevas</t>
  </si>
  <si>
    <t>Cantidad</t>
  </si>
  <si>
    <t>SERVICIOS DATA SOLUTIONS</t>
  </si>
  <si>
    <t>Transporte Inicial de Cajas Nuevas ( Una vez por Semana)</t>
  </si>
  <si>
    <t>VCN</t>
  </si>
  <si>
    <t>Patrones</t>
  </si>
  <si>
    <t>Inversión</t>
  </si>
  <si>
    <t>Alquiler de Oficinas</t>
  </si>
  <si>
    <t>Personal encargado del Archivo</t>
  </si>
  <si>
    <t>Fumigación</t>
  </si>
  <si>
    <t>Suministros de Oficinas</t>
  </si>
  <si>
    <t>Suministros de Limpieza</t>
  </si>
  <si>
    <t>500 Mt2</t>
  </si>
  <si>
    <t xml:space="preserve">Supervisor </t>
  </si>
  <si>
    <t>Servicios Básicos( Agua, luz, Internet)</t>
  </si>
  <si>
    <t>Costo Mensual Fijo del Mantenimiento de sus Archivo por parte de WESTER UNION</t>
  </si>
  <si>
    <t>Inversion Promedio Mensual</t>
  </si>
  <si>
    <t>d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</si>
  <si>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</si>
  <si>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</si>
  <si>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</si>
  <si>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</si>
  <si>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</si>
  <si>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</si>
  <si>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</si>
  <si>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</si>
  <si>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</si>
  <si>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</si>
  <si>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</si>
  <si>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</si>
  <si>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</si>
  <si>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</si>
  <si>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</si>
  <si>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</si>
  <si>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</si>
  <si>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</si>
  <si>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</si>
  <si>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>Propuesta Económica  Administracion de Información</t>
  </si>
  <si>
    <t xml:space="preserve">Propuesta Económica Custodia de Información en las Instalaciones de Data Solutions </t>
  </si>
  <si>
    <t>$100</t>
  </si>
  <si>
    <t>$0,43</t>
  </si>
  <si>
    <t>$0,41</t>
  </si>
  <si>
    <t>$0,38</t>
  </si>
  <si>
    <t>$0,34</t>
  </si>
  <si>
    <t>$0,30</t>
  </si>
  <si>
    <t>Inversión Inicial</t>
  </si>
  <si>
    <t>Traslado Inicial</t>
  </si>
  <si>
    <t>$1,77</t>
  </si>
  <si>
    <t>$1,60</t>
  </si>
  <si>
    <t>$0,60</t>
  </si>
  <si>
    <t xml:space="preserve">Kit de Almacenamiento </t>
  </si>
  <si>
    <t>Orenamiento e Indexación por File</t>
  </si>
  <si>
    <t>Orenamiento e Indexación Normal</t>
  </si>
  <si>
    <t>Propuesta Económica  Administracion de Información PasaL</t>
  </si>
  <si>
    <t>Propuesta Económica  Administracion de Información CREDIMETRICA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</si>
</sst>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$&quot;\ #,##0_);[Red]\(&quot;$&quot;\ #,##0\)"/>
    <numFmt numFmtId="165" formatCode="&quot;$&quot;\ #,##0.00_);[Red]\(&quot;$&quot;\ #,##0.00\)"/>
    <numFmt numFmtId="166" formatCode="_(&quot;$&quot;\ * #,##0.00_);_(&quot;$&quot;\ * \(#,##0.00\);_(&quot;$&quot;\ * &quot;-&quot;??_);_(@_)"/>
    <numFmt numFmtId="167" formatCode="_ [$$-2C0A]\ * #,##0.00_ ;_ [$$-2C0A]\ * \-#,##0.00_ ;_ [$$-2C0A]\ * &quot;-&quot;??_ ;_ @_ "/>
    <numFmt numFmtId="168" formatCode="_-[$$-340A]\ * #,##0.00_-;\-[$$-340A]\ * #,##0.00_-;_-[$$-340A]\ * &quot;-&quot;??_-;_-@_-"/>
    <numFmt numFmtId="169" formatCode="_(&quot;$&quot;\ * #,##0_);_(&quot;$&quot;\ * \(#,##0\);_(&quot;$&quot;\ * &quot;-&quot;??_);_(@_)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2"/>
      <name val="Arial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6" fontId="7" fillId="0" borderId="0" applyFont="0" applyFill="0" applyBorder="0" applyAlignment="0" applyProtection="0"/>
  </cellStyleXfs>
  <cellXfs count="106">
    <xf numFmtId="0" fontId="0" fillId="0" borderId="0" xfId="0"/>
    <xf numFmtId="0" fontId="4" fillId="4" borderId="0" xfId="0" applyFont="1" applyFill="1"/>
    <xf numFmtId="0" fontId="5" fillId="4" borderId="0" xfId="0" applyFont="1" applyFill="1"/>
    <xf numFmtId="0" fontId="0" fillId="0" borderId="0" xfId="0" applyFill="1"/>
    <xf numFmtId="0" fontId="0" fillId="0" borderId="0" xfId="0" applyAlignment="1">
      <alignment horizontal="center" vertical="justify" wrapText="1"/>
    </xf>
    <xf numFmtId="0" fontId="2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9" xfId="0" applyBorder="1" applyAlignment="1">
      <alignment horizontal="center" vertical="justify" wrapText="1"/>
    </xf>
    <xf numFmtId="0" fontId="4" fillId="0" borderId="10" xfId="0" applyFont="1" applyFill="1" applyBorder="1" applyAlignment="1">
      <alignment horizontal="center" vertical="justify" wrapText="1"/>
    </xf>
    <xf numFmtId="0" fontId="0" fillId="0" borderId="15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0" fillId="0" borderId="0" xfId="0" applyFill="1" applyAlignment="1">
      <alignment vertical="center"/>
    </xf>
    <xf numFmtId="0" fontId="6" fillId="5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justify" wrapText="1"/>
    </xf>
    <xf numFmtId="0" fontId="8" fillId="0" borderId="16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Fill="1" applyBorder="1" applyAlignment="1">
      <alignment horizontal="center"/>
    </xf>
    <xf numFmtId="167" fontId="1" fillId="0" borderId="18" xfId="1" applyNumberFormat="1" applyFont="1" applyFill="1" applyBorder="1" applyAlignment="1">
      <alignment horizontal="center" vertical="top"/>
    </xf>
    <xf numFmtId="0" fontId="0" fillId="0" borderId="17" xfId="0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0" xfId="0" applyFont="1"/>
    <xf numFmtId="0" fontId="2" fillId="0" borderId="15" xfId="0" applyFont="1" applyFill="1" applyBorder="1" applyAlignment="1">
      <alignment horizontal="center"/>
    </xf>
    <xf numFmtId="167" fontId="1" fillId="0" borderId="11" xfId="1" applyNumberFormat="1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1" fillId="4" borderId="19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167" fontId="11" fillId="4" borderId="8" xfId="0" applyNumberFormat="1" applyFont="1" applyFill="1" applyBorder="1" applyAlignment="1">
      <alignment horizontal="center"/>
    </xf>
    <xf numFmtId="168" fontId="11" fillId="4" borderId="8" xfId="0" applyNumberFormat="1" applyFont="1" applyFill="1" applyBorder="1" applyAlignment="1">
      <alignment horizontal="center"/>
    </xf>
    <xf numFmtId="167" fontId="10" fillId="3" borderId="8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165" fontId="11" fillId="4" borderId="0" xfId="0" applyNumberFormat="1" applyFont="1" applyFill="1" applyBorder="1" applyAlignment="1">
      <alignment horizontal="center"/>
    </xf>
    <xf numFmtId="164" fontId="11" fillId="4" borderId="5" xfId="0" applyNumberFormat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164" fontId="11" fillId="4" borderId="8" xfId="0" applyNumberFormat="1" applyFont="1" applyFill="1" applyBorder="1" applyAlignment="1">
      <alignment horizontal="center"/>
    </xf>
    <xf numFmtId="164" fontId="12" fillId="3" borderId="9" xfId="0" applyNumberFormat="1" applyFont="1" applyFill="1" applyBorder="1" applyAlignment="1">
      <alignment horizontal="center"/>
    </xf>
    <xf numFmtId="0" fontId="10" fillId="4" borderId="4" xfId="0" applyFont="1" applyFill="1" applyBorder="1"/>
    <xf numFmtId="0" fontId="10" fillId="4" borderId="1" xfId="0" applyFont="1" applyFill="1" applyBorder="1"/>
    <xf numFmtId="17" fontId="2" fillId="0" borderId="1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66" fontId="2" fillId="0" borderId="12" xfId="1" applyFont="1" applyBorder="1" applyAlignment="1">
      <alignment horizontal="right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9" xfId="0" applyFont="1" applyFill="1" applyBorder="1" applyAlignment="1">
      <alignment horizontal="center" vertical="top"/>
    </xf>
    <xf numFmtId="0" fontId="11" fillId="4" borderId="4" xfId="0" applyFont="1" applyFill="1" applyBorder="1" applyAlignment="1">
      <alignment horizontal="center" vertical="top"/>
    </xf>
    <xf numFmtId="0" fontId="11" fillId="4" borderId="0" xfId="0" applyFont="1" applyFill="1" applyAlignment="1">
      <alignment horizontal="center" vertical="top"/>
    </xf>
    <xf numFmtId="165" fontId="11" fillId="4" borderId="0" xfId="0" applyNumberFormat="1" applyFont="1" applyFill="1" applyAlignment="1">
      <alignment horizontal="center" vertical="top"/>
    </xf>
    <xf numFmtId="165" fontId="11" fillId="4" borderId="5" xfId="0" applyNumberFormat="1" applyFont="1" applyFill="1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0" fontId="3" fillId="4" borderId="7" xfId="0" applyFont="1" applyFill="1" applyBorder="1" applyAlignment="1">
      <alignment horizontal="center" vertical="top"/>
    </xf>
    <xf numFmtId="0" fontId="3" fillId="4" borderId="8" xfId="0" applyFont="1" applyFill="1" applyBorder="1" applyAlignment="1">
      <alignment horizontal="center" vertical="top"/>
    </xf>
    <xf numFmtId="0" fontId="3" fillId="4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0" fontId="10" fillId="4" borderId="4" xfId="0" applyFont="1" applyFill="1" applyBorder="1" applyAlignment="1">
      <alignment vertical="top"/>
    </xf>
    <xf numFmtId="0" fontId="10" fillId="4" borderId="1" xfId="0" applyFont="1" applyFill="1" applyBorder="1" applyAlignment="1">
      <alignment vertical="top"/>
    </xf>
    <xf numFmtId="165" fontId="12" fillId="3" borderId="9" xfId="0" applyNumberFormat="1" applyFont="1" applyFill="1" applyBorder="1" applyAlignment="1">
      <alignment horizontal="center" vertical="top"/>
    </xf>
    <xf numFmtId="0" fontId="10" fillId="4" borderId="0" xfId="0" applyFont="1" applyFill="1" applyBorder="1" applyAlignment="1">
      <alignment vertical="top"/>
    </xf>
    <xf numFmtId="0" fontId="9" fillId="6" borderId="12" xfId="0" applyFont="1" applyFill="1" applyBorder="1" applyAlignment="1">
      <alignment horizontal="center"/>
    </xf>
    <xf numFmtId="169" fontId="2" fillId="0" borderId="12" xfId="1" applyNumberFormat="1" applyFont="1" applyBorder="1" applyAlignment="1">
      <alignment horizontal="right"/>
    </xf>
    <xf numFmtId="0" fontId="2" fillId="0" borderId="13" xfId="0" applyFont="1" applyBorder="1"/>
    <xf numFmtId="0" fontId="2" fillId="0" borderId="17" xfId="0" applyFont="1" applyBorder="1"/>
    <xf numFmtId="0" fontId="2" fillId="0" borderId="10" xfId="0" applyFont="1" applyBorder="1"/>
    <xf numFmtId="0" fontId="2" fillId="0" borderId="2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9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0" fillId="4" borderId="0" xfId="0" applyFont="1" applyFill="1" applyBorder="1"/>
    <xf numFmtId="165" fontId="12" fillId="5" borderId="0" xfId="0" applyNumberFormat="1" applyFont="1" applyFill="1" applyBorder="1" applyAlignment="1">
      <alignment horizontal="center" vertical="top"/>
    </xf>
    <xf numFmtId="0" fontId="10" fillId="4" borderId="6" xfId="0" applyFont="1" applyFill="1" applyBorder="1"/>
    <xf numFmtId="0" fontId="10" fillId="4" borderId="2" xfId="0" applyFont="1" applyFill="1" applyBorder="1"/>
    <xf numFmtId="164" fontId="12" fillId="5" borderId="2" xfId="0" applyNumberFormat="1" applyFont="1" applyFill="1" applyBorder="1" applyAlignment="1">
      <alignment horizontal="center"/>
    </xf>
    <xf numFmtId="164" fontId="12" fillId="5" borderId="0" xfId="0" applyNumberFormat="1" applyFont="1" applyFill="1" applyBorder="1" applyAlignment="1">
      <alignment horizontal="center"/>
    </xf>
    <xf numFmtId="0" fontId="10" fillId="4" borderId="2" xfId="0" applyFont="1" applyFill="1" applyBorder="1" applyAlignment="1">
      <alignment vertical="top"/>
    </xf>
    <xf numFmtId="165" fontId="12" fillId="3" borderId="2" xfId="0" applyNumberFormat="1" applyFont="1" applyFill="1" applyBorder="1" applyAlignment="1">
      <alignment horizontal="center" vertical="top"/>
    </xf>
    <xf numFmtId="0" fontId="10" fillId="4" borderId="22" xfId="0" applyFont="1" applyFill="1" applyBorder="1"/>
    <xf numFmtId="164" fontId="11" fillId="4" borderId="23" xfId="0" applyNumberFormat="1" applyFont="1" applyFill="1" applyBorder="1" applyAlignment="1">
      <alignment horizontal="center"/>
    </xf>
    <xf numFmtId="0" fontId="10" fillId="4" borderId="21" xfId="0" applyFont="1" applyFill="1" applyBorder="1"/>
    <xf numFmtId="0" fontId="14" fillId="5" borderId="0" xfId="0" applyFont="1" applyFill="1" applyAlignment="1">
      <alignment horizontal="center"/>
    </xf>
    <xf numFmtId="0" fontId="14" fillId="5" borderId="7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10" fillId="3" borderId="1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3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/>
    </xf>
    <xf numFmtId="0" fontId="13" fillId="6" borderId="9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695325</xdr:colOff>
      <xdr:row>12</xdr:row>
      <xdr:rowOff>47625</xdr:rowOff>
    </xdr:from>
    <xdr:to>
      <xdr:col>10</xdr:col>
      <xdr:colOff>352425</xdr:colOff>
      <xdr:row>29</xdr:row>
      <xdr:rowOff>66675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6425" y="26955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2"/>
  <sheetViews>
    <sheetView tabSelected="1" workbookViewId="0">
      <selection activeCell="G17" sqref="G17"/>
    </sheetView>
  </sheetViews>
  <sheetFormatPr baseColWidth="10" defaultRowHeight="12.75" x14ac:dyDescent="0.2"/>
  <cols>
    <col min="2" max="2" width="38" customWidth="1"/>
    <col min="3" max="3" width="10.140625" bestFit="1" customWidth="1"/>
    <col min="4" max="4" width="15.85546875" bestFit="1" customWidth="1"/>
    <col min="5" max="5" width="21.140625" customWidth="1"/>
    <col min="6" max="6" width="6.5703125" customWidth="1"/>
    <col min="7" max="7" width="28.42578125" customWidth="1"/>
    <col min="8" max="8" width="17.7109375" customWidth="1"/>
    <col min="9" max="9" width="12.85546875" customWidth="1"/>
    <col min="10" max="10" width="22" customWidth="1"/>
  </cols>
  <sheetData>
    <row r="2" spans="2:10" ht="13.5" thickBot="1" x14ac:dyDescent="0.25"/>
    <row r="3" spans="2:10" ht="15.75" thickBot="1" x14ac:dyDescent="0.3">
      <c r="B3" s="98" t="s">
        <v>92</v>
      </c>
      <c r="C3" s="99"/>
      <c r="D3" s="99"/>
      <c r="E3" s="100"/>
      <c r="G3" s="98" t="s">
        <v>75</v>
      </c>
      <c r="H3" s="99"/>
      <c r="I3" s="99"/>
      <c r="J3" s="100"/>
    </row>
    <row r="4" spans="2:10" ht="15" customHeight="1" thickBot="1" x14ac:dyDescent="0.3">
      <c r="B4" s="35" t="s">
        <v>0</v>
      </c>
      <c r="C4" s="36" t="s">
        <v>6</v>
      </c>
      <c r="D4" s="36" t="s">
        <v>1</v>
      </c>
      <c r="E4" s="37" t="s">
        <v>2</v>
      </c>
      <c r="G4" s="73" t="s">
        <v>0</v>
      </c>
      <c r="H4" s="74" t="s">
        <v>6</v>
      </c>
      <c r="I4" s="74" t="s">
        <v>1</v>
      </c>
      <c r="J4" s="77" t="s">
        <v>2</v>
      </c>
    </row>
    <row r="5" spans="2:10" ht="15" x14ac:dyDescent="0.25">
      <c r="B5" s="38" t="s">
        <v>88</v>
      </c>
      <c r="C5" s="92">
        <v>0</v>
      </c>
      <c r="D5" s="39">
        <v>1.77</v>
      </c>
      <c r="E5" s="40">
        <f>D5*C5</f>
        <v>0</v>
      </c>
      <c r="G5" s="38" t="s">
        <v>88</v>
      </c>
      <c r="H5" s="92">
        <v>0</v>
      </c>
      <c r="I5" s="39">
        <v>1.77</v>
      </c>
      <c r="J5" s="40">
        <f>I5*H5</f>
        <v>0</v>
      </c>
    </row>
    <row r="6" spans="2:10" ht="15" x14ac:dyDescent="0.25">
      <c r="B6" s="38" t="s">
        <v>90</v>
      </c>
      <c r="C6" s="92">
        <v>300</v>
      </c>
      <c r="D6" s="39">
        <v>1.6</v>
      </c>
      <c r="E6" s="40">
        <f>D6*C6</f>
        <v>480</v>
      </c>
      <c r="G6" s="38" t="s">
        <v>89</v>
      </c>
      <c r="H6" s="92">
        <v>18000</v>
      </c>
      <c r="I6" s="39">
        <v>0.18</v>
      </c>
      <c r="J6" s="40">
        <f>I6*H6</f>
        <v>3240</v>
      </c>
    </row>
    <row r="7" spans="2:10" ht="15.75" thickBot="1" x14ac:dyDescent="0.3">
      <c r="B7" s="41" t="s">
        <v>84</v>
      </c>
      <c r="C7" s="93">
        <v>300</v>
      </c>
      <c r="D7" s="39">
        <v>0.6</v>
      </c>
      <c r="E7" s="40">
        <f>D7*C7</f>
        <v>180</v>
      </c>
      <c r="G7" s="41" t="s">
        <v>84</v>
      </c>
      <c r="H7" s="93">
        <v>300</v>
      </c>
      <c r="I7" s="39">
        <v>0.6</v>
      </c>
      <c r="J7" s="40">
        <f>I7*H7</f>
        <v>180</v>
      </c>
    </row>
    <row r="8" spans="2:10" ht="15" x14ac:dyDescent="0.25">
      <c r="B8" s="1"/>
      <c r="C8" s="1"/>
      <c r="D8" s="44" t="s">
        <v>3</v>
      </c>
      <c r="E8" s="40">
        <f>SUM(E5:E7)</f>
        <v>660</v>
      </c>
      <c r="G8" s="1"/>
      <c r="H8" s="1"/>
      <c r="I8" s="44" t="s">
        <v>3</v>
      </c>
      <c r="J8" s="40">
        <f>SUM(J5:J7)</f>
        <v>3420</v>
      </c>
    </row>
    <row r="9" spans="2:10" ht="15.75" thickBot="1" x14ac:dyDescent="0.3">
      <c r="B9" s="1"/>
      <c r="C9" s="1"/>
      <c r="D9" s="44" t="s">
        <v>4</v>
      </c>
      <c r="E9" s="40">
        <f>E8*14%</f>
        <v>92.4</v>
      </c>
      <c r="G9" s="1"/>
      <c r="H9" s="1"/>
      <c r="I9" s="44" t="s">
        <v>4</v>
      </c>
      <c r="J9" s="40">
        <f>J8*14%</f>
        <v>478.80000000000007</v>
      </c>
    </row>
    <row r="10" spans="2:10" ht="16.5" thickBot="1" x14ac:dyDescent="0.3">
      <c r="B10" s="2"/>
      <c r="C10" s="1"/>
      <c r="D10" s="45" t="s">
        <v>5</v>
      </c>
      <c r="E10" s="43">
        <f>SUM(E8:E9)</f>
        <v>752.4</v>
      </c>
      <c r="G10" s="2"/>
      <c r="H10" s="1"/>
      <c r="I10" s="45" t="s">
        <v>5</v>
      </c>
      <c r="J10" s="43">
        <f>SUM(J8:J9)</f>
        <v>3898.8</v>
      </c>
    </row>
    <row r="11" spans="2:10" ht="13.5" thickBot="1" x14ac:dyDescent="0.25"/>
    <row r="12" spans="2:10" ht="18.75" customHeight="1" thickBot="1" x14ac:dyDescent="0.25">
      <c r="B12" s="95" t="s">
        <v>76</v>
      </c>
      <c r="C12" s="96"/>
      <c r="D12" s="96"/>
      <c r="E12" s="97"/>
    </row>
    <row r="13" spans="2:10" ht="15" customHeight="1" thickBot="1" x14ac:dyDescent="0.25">
      <c r="B13" s="49" t="s">
        <v>0</v>
      </c>
      <c r="C13" s="50" t="s">
        <v>6</v>
      </c>
      <c r="D13" s="50" t="s">
        <v>1</v>
      </c>
      <c r="E13" s="51" t="s">
        <v>2</v>
      </c>
    </row>
    <row r="14" spans="2:10" x14ac:dyDescent="0.2">
      <c r="B14" s="52" t="s">
        <v>8</v>
      </c>
      <c r="C14" s="53">
        <v>300</v>
      </c>
      <c r="D14" s="54">
        <v>0.9</v>
      </c>
      <c r="E14" s="55">
        <f>C14*D14</f>
        <v>270</v>
      </c>
    </row>
    <row r="15" spans="2:10" s="3" customFormat="1" ht="16.5" thickBot="1" x14ac:dyDescent="0.25">
      <c r="B15" s="56"/>
      <c r="C15" s="57"/>
      <c r="D15" s="57"/>
      <c r="E15" s="58"/>
    </row>
    <row r="16" spans="2:10" s="3" customFormat="1" ht="15.75" x14ac:dyDescent="0.2">
      <c r="B16" s="59"/>
      <c r="C16" s="60"/>
      <c r="D16" s="61" t="s">
        <v>3</v>
      </c>
      <c r="E16" s="55">
        <f>SUM(E14:E15)</f>
        <v>270</v>
      </c>
    </row>
    <row r="17" spans="2:10" s="3" customFormat="1" ht="15.75" thickBot="1" x14ac:dyDescent="0.25">
      <c r="B17" s="60"/>
      <c r="C17" s="60"/>
      <c r="D17" s="61" t="s">
        <v>4</v>
      </c>
      <c r="E17" s="55">
        <f>E16*14%</f>
        <v>37.800000000000004</v>
      </c>
    </row>
    <row r="18" spans="2:10" s="3" customFormat="1" ht="15.75" thickBot="1" x14ac:dyDescent="0.25">
      <c r="B18" s="60"/>
      <c r="C18" s="60"/>
      <c r="D18" s="62" t="s">
        <v>5</v>
      </c>
      <c r="E18" s="63">
        <f>SUM(E16:E17)</f>
        <v>307.8</v>
      </c>
    </row>
    <row r="19" spans="2:10" s="3" customFormat="1" ht="15.75" thickBot="1" x14ac:dyDescent="0.25">
      <c r="B19" s="60"/>
      <c r="C19" s="60"/>
      <c r="D19" s="64"/>
      <c r="E19" s="82"/>
    </row>
    <row r="20" spans="2:10" s="3" customFormat="1" ht="15.75" thickBot="1" x14ac:dyDescent="0.3">
      <c r="B20" s="98"/>
      <c r="C20" s="99"/>
      <c r="D20" s="99"/>
      <c r="E20" s="100"/>
      <c r="G20" s="98" t="s">
        <v>75</v>
      </c>
      <c r="H20" s="99"/>
      <c r="I20" s="99"/>
      <c r="J20" s="100"/>
    </row>
    <row r="21" spans="2:10" s="3" customFormat="1" ht="15.75" thickBot="1" x14ac:dyDescent="0.3">
      <c r="B21" s="78" t="s">
        <v>0</v>
      </c>
      <c r="C21" s="79" t="s">
        <v>6</v>
      </c>
      <c r="D21" s="79" t="s">
        <v>1</v>
      </c>
      <c r="E21" s="80" t="s">
        <v>2</v>
      </c>
      <c r="G21" s="73" t="s">
        <v>0</v>
      </c>
      <c r="H21" s="74" t="s">
        <v>6</v>
      </c>
      <c r="I21" s="74" t="s">
        <v>1</v>
      </c>
      <c r="J21" s="77" t="s">
        <v>2</v>
      </c>
    </row>
    <row r="22" spans="2:10" s="3" customFormat="1" ht="15" x14ac:dyDescent="0.25">
      <c r="B22" s="38" t="s">
        <v>88</v>
      </c>
      <c r="C22" s="92">
        <v>160</v>
      </c>
      <c r="D22" s="39">
        <v>1.77</v>
      </c>
      <c r="E22" s="40">
        <f>D22*C22</f>
        <v>283.2</v>
      </c>
      <c r="G22" s="38" t="s">
        <v>88</v>
      </c>
      <c r="H22" s="92">
        <v>160</v>
      </c>
      <c r="I22" s="39">
        <v>1.77</v>
      </c>
      <c r="J22" s="40">
        <f>I22*H22</f>
        <v>283.2</v>
      </c>
    </row>
    <row r="23" spans="2:10" s="3" customFormat="1" ht="15" x14ac:dyDescent="0.25">
      <c r="B23" s="38" t="s">
        <v>90</v>
      </c>
      <c r="C23" s="92">
        <f>C22</f>
        <v>160</v>
      </c>
      <c r="D23" s="39">
        <v>1.6</v>
      </c>
      <c r="E23" s="40">
        <f>D23*C23</f>
        <v>256</v>
      </c>
      <c r="G23" s="38" t="s">
        <v>89</v>
      </c>
      <c r="H23" s="92">
        <v>602</v>
      </c>
      <c r="I23" s="39">
        <v>0.18</v>
      </c>
      <c r="J23" s="40">
        <f>I23*H23</f>
        <v>108.36</v>
      </c>
    </row>
    <row r="24" spans="2:10" s="3" customFormat="1" ht="15.75" thickBot="1" x14ac:dyDescent="0.3">
      <c r="B24" s="41" t="s">
        <v>84</v>
      </c>
      <c r="C24" s="93">
        <f>C23</f>
        <v>160</v>
      </c>
      <c r="D24" s="39">
        <v>0.6</v>
      </c>
      <c r="E24" s="40">
        <f>D24*C24</f>
        <v>96</v>
      </c>
      <c r="G24" s="41" t="s">
        <v>84</v>
      </c>
      <c r="H24" s="93">
        <f>H22</f>
        <v>160</v>
      </c>
      <c r="I24" s="39">
        <v>0.6</v>
      </c>
      <c r="J24" s="40">
        <f>I24*H24</f>
        <v>96</v>
      </c>
    </row>
    <row r="25" spans="2:10" s="3" customFormat="1" ht="15" x14ac:dyDescent="0.25">
      <c r="B25" s="1"/>
      <c r="C25" s="1"/>
      <c r="D25" s="89" t="s">
        <v>3</v>
      </c>
      <c r="E25" s="90">
        <f>SUM(E22:E24)</f>
        <v>635.20000000000005</v>
      </c>
      <c r="G25" s="1"/>
      <c r="H25" s="1"/>
      <c r="I25" s="44" t="s">
        <v>3</v>
      </c>
      <c r="J25" s="40">
        <f>SUM(J22:J24)</f>
        <v>487.56</v>
      </c>
    </row>
    <row r="26" spans="2:10" s="11" customFormat="1" ht="15.75" thickBot="1" x14ac:dyDescent="0.3">
      <c r="B26" s="1"/>
      <c r="C26" s="1"/>
      <c r="D26" s="83" t="s">
        <v>4</v>
      </c>
      <c r="E26" s="42">
        <f>E25*14%</f>
        <v>88.928000000000011</v>
      </c>
      <c r="G26" s="1"/>
      <c r="H26" s="1"/>
      <c r="I26" s="44" t="s">
        <v>4</v>
      </c>
      <c r="J26" s="40">
        <f>J25*14%</f>
        <v>68.258400000000009</v>
      </c>
    </row>
    <row r="27" spans="2:10" ht="16.5" thickBot="1" x14ac:dyDescent="0.3">
      <c r="B27" s="2"/>
      <c r="C27" s="1"/>
      <c r="D27" s="45" t="s">
        <v>5</v>
      </c>
      <c r="E27" s="43">
        <f>SUM(E25:E26)</f>
        <v>724.12800000000004</v>
      </c>
      <c r="G27" s="2"/>
      <c r="H27" s="1"/>
      <c r="I27" s="45" t="s">
        <v>5</v>
      </c>
      <c r="J27" s="43">
        <f>SUM(J25:J26)</f>
        <v>555.8184</v>
      </c>
    </row>
    <row r="28" spans="2:10" ht="16.5" thickBot="1" x14ac:dyDescent="0.3">
      <c r="B28" s="2"/>
      <c r="C28" s="1"/>
      <c r="D28" s="84"/>
      <c r="E28" s="85"/>
      <c r="G28" s="2"/>
      <c r="H28" s="1"/>
      <c r="I28" s="81"/>
      <c r="J28" s="86"/>
    </row>
    <row r="29" spans="2:10" ht="15.75" thickBot="1" x14ac:dyDescent="0.25">
      <c r="B29" s="95" t="s">
        <v>76</v>
      </c>
      <c r="C29" s="96"/>
      <c r="D29" s="96"/>
      <c r="E29" s="97"/>
    </row>
    <row r="30" spans="2:10" ht="15.75" thickBot="1" x14ac:dyDescent="0.25">
      <c r="B30" s="75" t="s">
        <v>0</v>
      </c>
      <c r="C30" s="76" t="s">
        <v>6</v>
      </c>
      <c r="D30" s="76" t="s">
        <v>1</v>
      </c>
      <c r="E30" s="51" t="s">
        <v>2</v>
      </c>
    </row>
    <row r="31" spans="2:10" x14ac:dyDescent="0.2">
      <c r="B31" s="52" t="s">
        <v>8</v>
      </c>
      <c r="C31" s="53">
        <v>160</v>
      </c>
      <c r="D31" s="54">
        <v>0.8</v>
      </c>
      <c r="E31" s="55">
        <f>C31*D31</f>
        <v>128</v>
      </c>
    </row>
    <row r="32" spans="2:10" ht="16.5" thickBot="1" x14ac:dyDescent="0.25">
      <c r="B32" s="56"/>
      <c r="C32" s="57"/>
      <c r="D32" s="57"/>
      <c r="E32" s="58"/>
    </row>
    <row r="33" spans="2:10" ht="15.75" x14ac:dyDescent="0.2">
      <c r="B33" s="59"/>
      <c r="C33" s="60"/>
      <c r="D33" s="61" t="s">
        <v>3</v>
      </c>
      <c r="E33" s="55">
        <f>SUM(E31:E32)</f>
        <v>128</v>
      </c>
    </row>
    <row r="34" spans="2:10" ht="15.75" thickBot="1" x14ac:dyDescent="0.25">
      <c r="B34" s="60"/>
      <c r="C34" s="60"/>
      <c r="D34" s="61" t="s">
        <v>4</v>
      </c>
      <c r="E34" s="55">
        <f>E33*14%</f>
        <v>17.920000000000002</v>
      </c>
    </row>
    <row r="35" spans="2:10" ht="15.75" thickBot="1" x14ac:dyDescent="0.25">
      <c r="B35" s="60"/>
      <c r="C35" s="60"/>
      <c r="D35" s="62" t="s">
        <v>5</v>
      </c>
      <c r="E35" s="63">
        <f>SUM(E33:E34)</f>
        <v>145.92000000000002</v>
      </c>
    </row>
    <row r="36" spans="2:10" ht="15.75" thickBot="1" x14ac:dyDescent="0.25">
      <c r="B36" s="60"/>
      <c r="C36" s="60"/>
      <c r="D36" s="87"/>
      <c r="E36" s="88"/>
    </row>
    <row r="37" spans="2:10" ht="15.75" thickBot="1" x14ac:dyDescent="0.3">
      <c r="B37" s="98" t="s">
        <v>91</v>
      </c>
      <c r="C37" s="99"/>
      <c r="D37" s="99"/>
      <c r="E37" s="100"/>
      <c r="G37" s="98" t="s">
        <v>75</v>
      </c>
      <c r="H37" s="99"/>
      <c r="I37" s="99"/>
      <c r="J37" s="100"/>
    </row>
    <row r="38" spans="2:10" ht="15.75" thickBot="1" x14ac:dyDescent="0.3">
      <c r="B38" s="73" t="s">
        <v>0</v>
      </c>
      <c r="C38" s="74" t="s">
        <v>6</v>
      </c>
      <c r="D38" s="74" t="s">
        <v>1</v>
      </c>
      <c r="E38" s="77" t="s">
        <v>2</v>
      </c>
      <c r="G38" s="73" t="s">
        <v>0</v>
      </c>
      <c r="H38" s="74" t="s">
        <v>6</v>
      </c>
      <c r="I38" s="74" t="s">
        <v>1</v>
      </c>
      <c r="J38" s="77" t="s">
        <v>2</v>
      </c>
    </row>
    <row r="39" spans="2:10" ht="15" x14ac:dyDescent="0.25">
      <c r="B39" s="38" t="s">
        <v>88</v>
      </c>
      <c r="C39" s="92">
        <v>760</v>
      </c>
      <c r="D39" s="39">
        <v>1.77</v>
      </c>
      <c r="E39" s="40">
        <f>D39*C39</f>
        <v>1345.2</v>
      </c>
      <c r="G39" s="38" t="s">
        <v>88</v>
      </c>
      <c r="H39" s="92">
        <v>760</v>
      </c>
      <c r="I39" s="39">
        <v>1.77</v>
      </c>
      <c r="J39" s="40">
        <f>I39*H39</f>
        <v>1345.2</v>
      </c>
    </row>
    <row r="40" spans="2:10" ht="15" x14ac:dyDescent="0.25">
      <c r="B40" s="38" t="s">
        <v>90</v>
      </c>
      <c r="C40" s="92">
        <f>C39</f>
        <v>760</v>
      </c>
      <c r="D40" s="39">
        <v>1.6</v>
      </c>
      <c r="E40" s="40">
        <f>D40*C40</f>
        <v>1216</v>
      </c>
      <c r="G40" s="38" t="s">
        <v>89</v>
      </c>
      <c r="H40" s="92">
        <v>2969</v>
      </c>
      <c r="I40" s="39">
        <v>0.18</v>
      </c>
      <c r="J40" s="40">
        <f>I40*H40</f>
        <v>534.41999999999996</v>
      </c>
    </row>
    <row r="41" spans="2:10" ht="15.75" thickBot="1" x14ac:dyDescent="0.3">
      <c r="B41" s="41" t="s">
        <v>84</v>
      </c>
      <c r="C41" s="93">
        <f>C40</f>
        <v>760</v>
      </c>
      <c r="D41" s="39">
        <v>0.6</v>
      </c>
      <c r="E41" s="40">
        <f>D41*C41</f>
        <v>456</v>
      </c>
      <c r="G41" s="41" t="s">
        <v>84</v>
      </c>
      <c r="H41" s="93">
        <f>H39</f>
        <v>760</v>
      </c>
      <c r="I41" s="39">
        <v>0.6</v>
      </c>
      <c r="J41" s="40">
        <f>I41*H41</f>
        <v>456</v>
      </c>
    </row>
    <row r="42" spans="2:10" ht="15" x14ac:dyDescent="0.25">
      <c r="B42" s="1"/>
      <c r="C42" s="94"/>
      <c r="D42" s="89" t="s">
        <v>3</v>
      </c>
      <c r="E42" s="90">
        <f>SUM(E39:E41)</f>
        <v>3017.2</v>
      </c>
      <c r="G42" s="1"/>
      <c r="H42" s="1"/>
      <c r="I42" s="44" t="s">
        <v>3</v>
      </c>
      <c r="J42" s="40">
        <f>SUM(J39:J41)</f>
        <v>2335.62</v>
      </c>
    </row>
    <row r="43" spans="2:10" ht="15.75" thickBot="1" x14ac:dyDescent="0.3">
      <c r="B43" s="1"/>
      <c r="C43" s="1"/>
      <c r="D43" s="83" t="s">
        <v>4</v>
      </c>
      <c r="E43" s="42">
        <f>E42*14%</f>
        <v>422.40800000000002</v>
      </c>
      <c r="G43" s="1"/>
      <c r="H43" s="1"/>
      <c r="I43" s="44" t="s">
        <v>4</v>
      </c>
      <c r="J43" s="40">
        <f>J42*14%</f>
        <v>326.98680000000002</v>
      </c>
    </row>
    <row r="44" spans="2:10" ht="16.5" thickBot="1" x14ac:dyDescent="0.3">
      <c r="B44" s="2"/>
      <c r="C44" s="1"/>
      <c r="D44" s="91" t="s">
        <v>5</v>
      </c>
      <c r="E44" s="43">
        <f>SUM(E42:E43)</f>
        <v>3439.6079999999997</v>
      </c>
      <c r="G44" s="2"/>
      <c r="H44" s="1"/>
      <c r="I44" s="45" t="s">
        <v>5</v>
      </c>
      <c r="J44" s="43">
        <f>SUM(J42:J43)</f>
        <v>2662.6068</v>
      </c>
    </row>
    <row r="45" spans="2:10" ht="13.5" thickBot="1" x14ac:dyDescent="0.25"/>
    <row r="46" spans="2:10" ht="15.75" thickBot="1" x14ac:dyDescent="0.25">
      <c r="B46" s="95" t="s">
        <v>76</v>
      </c>
      <c r="C46" s="96"/>
      <c r="D46" s="96"/>
      <c r="E46" s="97"/>
    </row>
    <row r="47" spans="2:10" ht="15.75" thickBot="1" x14ac:dyDescent="0.25">
      <c r="B47" s="75" t="s">
        <v>0</v>
      </c>
      <c r="C47" s="76" t="s">
        <v>6</v>
      </c>
      <c r="D47" s="76" t="s">
        <v>1</v>
      </c>
      <c r="E47" s="51" t="s">
        <v>2</v>
      </c>
    </row>
    <row r="48" spans="2:10" x14ac:dyDescent="0.2">
      <c r="B48" s="52" t="s">
        <v>8</v>
      </c>
      <c r="C48" s="53">
        <v>760</v>
      </c>
      <c r="D48" s="54">
        <v>0.75</v>
      </c>
      <c r="E48" s="55">
        <f>C48*D48</f>
        <v>570</v>
      </c>
    </row>
    <row r="49" spans="2:5" ht="16.5" thickBot="1" x14ac:dyDescent="0.25">
      <c r="B49" s="56"/>
      <c r="C49" s="57"/>
      <c r="D49" s="57"/>
      <c r="E49" s="58"/>
    </row>
    <row r="50" spans="2:5" ht="15.75" x14ac:dyDescent="0.2">
      <c r="B50" s="59"/>
      <c r="C50" s="60"/>
      <c r="D50" s="61" t="s">
        <v>3</v>
      </c>
      <c r="E50" s="55">
        <f>SUM(E48:E49)</f>
        <v>570</v>
      </c>
    </row>
    <row r="51" spans="2:5" ht="15.75" thickBot="1" x14ac:dyDescent="0.25">
      <c r="B51" s="60"/>
      <c r="C51" s="60"/>
      <c r="D51" s="61" t="s">
        <v>4</v>
      </c>
      <c r="E51" s="55">
        <f>E50*14%</f>
        <v>79.800000000000011</v>
      </c>
    </row>
    <row r="52" spans="2:5" ht="15.75" thickBot="1" x14ac:dyDescent="0.25">
      <c r="B52" s="60"/>
      <c r="C52" s="60"/>
      <c r="D52" s="62" t="s">
        <v>5</v>
      </c>
      <c r="E52" s="63">
        <f>SUM(E50:E51)</f>
        <v>649.79999999999995</v>
      </c>
    </row>
  </sheetData>
  <mergeCells count="9">
    <mergeCell ref="B46:E46"/>
    <mergeCell ref="B29:E29"/>
    <mergeCell ref="G20:J20"/>
    <mergeCell ref="B3:E3"/>
    <mergeCell ref="B12:E12"/>
    <mergeCell ref="B37:E37"/>
    <mergeCell ref="G3:J3"/>
    <mergeCell ref="B20:E20"/>
    <mergeCell ref="G37:J3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M29"/>
  <sheetViews>
    <sheetView topLeftCell="A12" workbookViewId="0">
      <selection activeCell="F38" sqref="F38"/>
    </sheetView>
  </sheetViews>
  <sheetFormatPr baseColWidth="10" defaultRowHeight="12.75" x14ac:dyDescent="0.2"/>
  <cols>
    <col min="3" max="3" width="17.7109375" bestFit="1" customWidth="1"/>
    <col min="7" max="7" width="11.5703125" bestFit="1" customWidth="1"/>
  </cols>
  <sheetData>
    <row r="6" spans="3:13" ht="13.5" thickBot="1" x14ac:dyDescent="0.25">
      <c r="C6" s="4"/>
      <c r="D6" s="4"/>
      <c r="E6" s="4"/>
      <c r="F6" s="4"/>
      <c r="G6" s="4"/>
      <c r="H6" s="4"/>
      <c r="I6" s="4"/>
      <c r="J6" s="4"/>
      <c r="K6" s="4"/>
      <c r="L6" s="4"/>
      <c r="M6" s="10"/>
    </row>
    <row r="7" spans="3:13" ht="26.25" thickBot="1" x14ac:dyDescent="0.25">
      <c r="C7" s="5"/>
      <c r="D7" s="6" t="s">
        <v>10</v>
      </c>
      <c r="E7" s="6"/>
      <c r="F7" s="7"/>
      <c r="H7" s="4"/>
      <c r="I7" s="4"/>
      <c r="J7" s="4"/>
      <c r="K7" s="4"/>
      <c r="L7" s="4"/>
      <c r="M7" s="10"/>
    </row>
    <row r="8" spans="3:13" ht="51" x14ac:dyDescent="0.2">
      <c r="C8" s="12" t="s">
        <v>11</v>
      </c>
      <c r="D8" s="13" t="s">
        <v>12</v>
      </c>
      <c r="E8" s="13" t="s">
        <v>15</v>
      </c>
      <c r="F8" s="13" t="s">
        <v>13</v>
      </c>
      <c r="G8" s="14" t="s">
        <v>14</v>
      </c>
    </row>
    <row r="9" spans="3:13" ht="15.75" thickBot="1" x14ac:dyDescent="0.25">
      <c r="C9" s="8">
        <v>0.5</v>
      </c>
      <c r="D9" s="9">
        <v>40</v>
      </c>
      <c r="E9" s="9">
        <v>0.61</v>
      </c>
      <c r="F9" s="9">
        <v>15</v>
      </c>
      <c r="G9" s="15">
        <f>C9/F9</f>
        <v>3.3333333333333333E-2</v>
      </c>
    </row>
    <row r="14" spans="3:13" x14ac:dyDescent="0.2">
      <c r="C14" s="24" t="s">
        <v>56</v>
      </c>
      <c r="D14">
        <v>100</v>
      </c>
    </row>
    <row r="15" spans="3:13" x14ac:dyDescent="0.2">
      <c r="C15" s="24"/>
    </row>
    <row r="16" spans="3:13" ht="15" x14ac:dyDescent="0.25">
      <c r="C16" s="65" t="s">
        <v>32</v>
      </c>
      <c r="D16" s="65" t="s">
        <v>33</v>
      </c>
    </row>
    <row r="17" spans="3:5" x14ac:dyDescent="0.2">
      <c r="C17" s="46" t="s">
        <v>66</v>
      </c>
      <c r="D17" s="48" t="s">
        <v>77</v>
      </c>
      <c r="E17" s="24" t="s">
        <v>67</v>
      </c>
    </row>
    <row r="18" spans="3:5" x14ac:dyDescent="0.2">
      <c r="C18" s="47" t="s">
        <v>69</v>
      </c>
      <c r="D18" s="48" t="s">
        <v>74</v>
      </c>
      <c r="E18" s="24" t="s">
        <v>68</v>
      </c>
    </row>
    <row r="19" spans="3:5" x14ac:dyDescent="0.2">
      <c r="C19" s="47" t="s">
        <v>70</v>
      </c>
      <c r="D19" s="48" t="s">
        <v>73</v>
      </c>
      <c r="E19" s="24" t="s">
        <v>68</v>
      </c>
    </row>
    <row r="20" spans="3:5" x14ac:dyDescent="0.2">
      <c r="C20" s="47" t="s">
        <v>71</v>
      </c>
      <c r="D20" s="48" t="s">
        <v>63</v>
      </c>
      <c r="E20" s="24" t="s">
        <v>68</v>
      </c>
    </row>
    <row r="21" spans="3:5" x14ac:dyDescent="0.2">
      <c r="C21" s="47" t="s">
        <v>72</v>
      </c>
      <c r="D21" s="48" t="s">
        <v>62</v>
      </c>
      <c r="E21" s="24"/>
    </row>
    <row r="22" spans="3:5" x14ac:dyDescent="0.2">
      <c r="C22" s="47" t="s">
        <v>61</v>
      </c>
      <c r="D22" s="48" t="s">
        <v>64</v>
      </c>
      <c r="E22" s="24" t="s">
        <v>68</v>
      </c>
    </row>
    <row r="23" spans="3:5" x14ac:dyDescent="0.2">
      <c r="C23" s="47" t="s">
        <v>60</v>
      </c>
      <c r="D23" s="48" t="s">
        <v>59</v>
      </c>
      <c r="E23" s="24" t="s">
        <v>68</v>
      </c>
    </row>
    <row r="24" spans="3:5" x14ac:dyDescent="0.2">
      <c r="C24" s="47" t="s">
        <v>58</v>
      </c>
      <c r="D24" s="48" t="s">
        <v>65</v>
      </c>
      <c r="E24" s="24" t="s">
        <v>68</v>
      </c>
    </row>
    <row r="25" spans="3:5" x14ac:dyDescent="0.2">
      <c r="C25" s="46" t="s">
        <v>57</v>
      </c>
      <c r="D25" s="48" t="s">
        <v>78</v>
      </c>
      <c r="E25" s="24" t="s">
        <v>68</v>
      </c>
    </row>
    <row r="26" spans="3:5" x14ac:dyDescent="0.2">
      <c r="C26" s="47" t="s">
        <v>37</v>
      </c>
      <c r="D26" s="48" t="s">
        <v>79</v>
      </c>
      <c r="E26" s="24" t="s">
        <v>68</v>
      </c>
    </row>
    <row r="27" spans="3:5" x14ac:dyDescent="0.2">
      <c r="C27" s="47" t="s">
        <v>36</v>
      </c>
      <c r="D27" s="48" t="s">
        <v>80</v>
      </c>
      <c r="E27" s="24" t="s">
        <v>68</v>
      </c>
    </row>
    <row r="28" spans="3:5" x14ac:dyDescent="0.2">
      <c r="C28" s="47" t="s">
        <v>35</v>
      </c>
      <c r="D28" s="48" t="s">
        <v>81</v>
      </c>
      <c r="E28" s="24" t="s">
        <v>68</v>
      </c>
    </row>
    <row r="29" spans="3:5" x14ac:dyDescent="0.2">
      <c r="C29" s="47" t="s">
        <v>34</v>
      </c>
      <c r="D29" s="66" t="s">
        <v>82</v>
      </c>
      <c r="E29" s="24" t="s">
        <v>68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13"/>
  <sheetViews>
    <sheetView topLeftCell="A4" workbookViewId="0">
      <selection activeCell="C4" sqref="C4:E13"/>
    </sheetView>
  </sheetViews>
  <sheetFormatPr baseColWidth="10" defaultRowHeight="12.75" x14ac:dyDescent="0.2"/>
  <cols>
    <col min="3" max="3" width="10" bestFit="1" customWidth="1"/>
    <col min="4" max="4" width="58.5703125" bestFit="1" customWidth="1"/>
    <col min="5" max="5" width="15.85546875" bestFit="1" customWidth="1"/>
    <col min="6" max="6" width="14.85546875" bestFit="1" customWidth="1"/>
    <col min="8" max="8" width="20.42578125" customWidth="1"/>
    <col min="9" max="9" width="21.140625" customWidth="1"/>
    <col min="10" max="10" width="37.140625" customWidth="1"/>
  </cols>
  <sheetData>
    <row r="3" spans="3:5" ht="13.5" thickBot="1" x14ac:dyDescent="0.25"/>
    <row r="4" spans="3:5" ht="13.5" thickBot="1" x14ac:dyDescent="0.25">
      <c r="C4" s="101" t="s">
        <v>40</v>
      </c>
      <c r="D4" s="102"/>
      <c r="E4" s="102"/>
    </row>
    <row r="5" spans="3:5" ht="15.75" thickBot="1" x14ac:dyDescent="0.3">
      <c r="C5" s="16" t="s">
        <v>16</v>
      </c>
      <c r="D5" s="17" t="s">
        <v>9</v>
      </c>
      <c r="E5" s="18" t="s">
        <v>28</v>
      </c>
    </row>
    <row r="6" spans="3:5" ht="15" x14ac:dyDescent="0.2">
      <c r="C6" s="19" t="s">
        <v>17</v>
      </c>
      <c r="D6" s="23" t="s">
        <v>27</v>
      </c>
      <c r="E6" s="21">
        <v>1.5</v>
      </c>
    </row>
    <row r="7" spans="3:5" ht="15" x14ac:dyDescent="0.2">
      <c r="C7" s="19" t="s">
        <v>18</v>
      </c>
      <c r="D7" s="23" t="s">
        <v>29</v>
      </c>
      <c r="E7" s="21">
        <v>2.5</v>
      </c>
    </row>
    <row r="8" spans="3:5" ht="15" x14ac:dyDescent="0.2">
      <c r="C8" s="22" t="s">
        <v>19</v>
      </c>
      <c r="D8" s="20" t="s">
        <v>20</v>
      </c>
      <c r="E8" s="21">
        <v>2</v>
      </c>
    </row>
    <row r="9" spans="3:5" ht="15" x14ac:dyDescent="0.2">
      <c r="C9" s="22" t="s">
        <v>21</v>
      </c>
      <c r="D9" s="20" t="s">
        <v>22</v>
      </c>
      <c r="E9" s="21">
        <v>0.5</v>
      </c>
    </row>
    <row r="10" spans="3:5" ht="15" x14ac:dyDescent="0.2">
      <c r="C10" s="22" t="s">
        <v>23</v>
      </c>
      <c r="D10" s="23" t="s">
        <v>41</v>
      </c>
      <c r="E10" s="21">
        <v>0.5</v>
      </c>
    </row>
    <row r="11" spans="3:5" ht="15" x14ac:dyDescent="0.2">
      <c r="C11" s="22" t="s">
        <v>24</v>
      </c>
      <c r="D11" s="23" t="s">
        <v>26</v>
      </c>
      <c r="E11" s="21">
        <v>1.25</v>
      </c>
    </row>
    <row r="12" spans="3:5" ht="15" x14ac:dyDescent="0.2">
      <c r="C12" s="22" t="s">
        <v>25</v>
      </c>
      <c r="D12" s="23" t="s">
        <v>30</v>
      </c>
      <c r="E12" s="21">
        <v>1.5</v>
      </c>
    </row>
    <row r="13" spans="3:5" ht="15.75" thickBot="1" x14ac:dyDescent="0.25">
      <c r="C13" s="27" t="s">
        <v>42</v>
      </c>
      <c r="D13" s="25" t="s">
        <v>38</v>
      </c>
      <c r="E13" s="26">
        <v>1.4</v>
      </c>
    </row>
  </sheetData>
  <mergeCells count="1">
    <mergeCell ref="C4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7:H20"/>
  <sheetViews>
    <sheetView workbookViewId="0">
      <selection activeCell="E8" sqref="E8:H17"/>
    </sheetView>
  </sheetViews>
  <sheetFormatPr baseColWidth="10" defaultRowHeight="12.75" x14ac:dyDescent="0.2"/>
  <cols>
    <col min="5" max="5" width="39.85546875" customWidth="1"/>
    <col min="6" max="6" width="12.5703125" customWidth="1"/>
    <col min="7" max="7" width="14.140625" customWidth="1"/>
    <col min="8" max="8" width="20.28515625" customWidth="1"/>
  </cols>
  <sheetData>
    <row r="7" spans="5:8" ht="13.5" thickBot="1" x14ac:dyDescent="0.25"/>
    <row r="8" spans="5:8" ht="15.75" thickBot="1" x14ac:dyDescent="0.3">
      <c r="E8" s="98" t="s">
        <v>53</v>
      </c>
      <c r="F8" s="99"/>
      <c r="G8" s="99"/>
      <c r="H8" s="103"/>
    </row>
    <row r="9" spans="5:8" ht="15.75" thickBot="1" x14ac:dyDescent="0.3">
      <c r="E9" s="28" t="s">
        <v>43</v>
      </c>
      <c r="F9" s="29" t="s">
        <v>39</v>
      </c>
      <c r="G9" s="29" t="s">
        <v>44</v>
      </c>
      <c r="H9" s="29" t="s">
        <v>5</v>
      </c>
    </row>
    <row r="10" spans="5:8" ht="13.5" thickBot="1" x14ac:dyDescent="0.25">
      <c r="E10" s="30" t="s">
        <v>45</v>
      </c>
      <c r="F10" s="31" t="s">
        <v>50</v>
      </c>
      <c r="G10" s="32">
        <v>3.5</v>
      </c>
      <c r="H10" s="32">
        <v>1750</v>
      </c>
    </row>
    <row r="11" spans="5:8" ht="13.5" thickBot="1" x14ac:dyDescent="0.25">
      <c r="E11" s="30" t="s">
        <v>46</v>
      </c>
      <c r="F11" s="31">
        <v>3</v>
      </c>
      <c r="G11" s="33">
        <v>459</v>
      </c>
      <c r="H11" s="33">
        <f>F11*G11</f>
        <v>1377</v>
      </c>
    </row>
    <row r="12" spans="5:8" ht="13.5" thickBot="1" x14ac:dyDescent="0.25">
      <c r="E12" s="30" t="s">
        <v>51</v>
      </c>
      <c r="F12" s="31">
        <v>1</v>
      </c>
      <c r="G12" s="33">
        <v>810</v>
      </c>
      <c r="H12" s="33">
        <f>F12*G12</f>
        <v>810</v>
      </c>
    </row>
    <row r="13" spans="5:8" ht="13.5" thickBot="1" x14ac:dyDescent="0.25">
      <c r="E13" s="30" t="s">
        <v>52</v>
      </c>
      <c r="F13" s="31">
        <v>1</v>
      </c>
      <c r="G13" s="33">
        <v>100</v>
      </c>
      <c r="H13" s="33">
        <f t="shared" ref="H13:H16" si="0">F13*G13</f>
        <v>100</v>
      </c>
    </row>
    <row r="14" spans="5:8" ht="13.5" thickBot="1" x14ac:dyDescent="0.25">
      <c r="E14" s="30" t="s">
        <v>47</v>
      </c>
      <c r="F14" s="31">
        <v>1</v>
      </c>
      <c r="G14" s="33">
        <v>60</v>
      </c>
      <c r="H14" s="33">
        <f t="shared" si="0"/>
        <v>60</v>
      </c>
    </row>
    <row r="15" spans="5:8" ht="13.5" thickBot="1" x14ac:dyDescent="0.25">
      <c r="E15" s="30" t="s">
        <v>48</v>
      </c>
      <c r="F15" s="31">
        <v>1</v>
      </c>
      <c r="G15" s="33">
        <v>50</v>
      </c>
      <c r="H15" s="33">
        <f t="shared" si="0"/>
        <v>50</v>
      </c>
    </row>
    <row r="16" spans="5:8" ht="13.5" thickBot="1" x14ac:dyDescent="0.25">
      <c r="E16" s="30" t="s">
        <v>49</v>
      </c>
      <c r="F16" s="31">
        <v>2</v>
      </c>
      <c r="G16" s="33">
        <v>50</v>
      </c>
      <c r="H16" s="33">
        <f t="shared" si="0"/>
        <v>100</v>
      </c>
    </row>
    <row r="17" spans="5:8" ht="15.75" thickBot="1" x14ac:dyDescent="0.3">
      <c r="E17" s="28" t="s">
        <v>54</v>
      </c>
      <c r="F17" s="29"/>
      <c r="G17" s="29"/>
      <c r="H17" s="34">
        <f>SUM(H10:H16)</f>
        <v>4247</v>
      </c>
    </row>
    <row r="20" spans="5:8" x14ac:dyDescent="0.2">
      <c r="E20" s="24" t="s">
        <v>55</v>
      </c>
    </row>
  </sheetData>
  <mergeCells count="1">
    <mergeCell ref="E8:H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6"/>
  <sheetViews>
    <sheetView workbookViewId="0">
      <selection activeCell="B3" sqref="B3:C6"/>
    </sheetView>
  </sheetViews>
  <sheetFormatPr baseColWidth="10" defaultRowHeight="12.75" x14ac:dyDescent="0.2"/>
  <cols>
    <col min="2" max="2" width="24" customWidth="1"/>
  </cols>
  <sheetData>
    <row r="2" spans="2:3" ht="13.5" thickBot="1" x14ac:dyDescent="0.25"/>
    <row r="3" spans="2:3" ht="16.5" thickBot="1" x14ac:dyDescent="0.3">
      <c r="B3" s="104" t="s">
        <v>83</v>
      </c>
      <c r="C3" s="105"/>
    </row>
    <row r="4" spans="2:3" x14ac:dyDescent="0.2">
      <c r="B4" s="67" t="s">
        <v>7</v>
      </c>
      <c r="C4" s="70" t="s">
        <v>85</v>
      </c>
    </row>
    <row r="5" spans="2:3" x14ac:dyDescent="0.2">
      <c r="B5" s="68" t="s">
        <v>31</v>
      </c>
      <c r="C5" s="71" t="s">
        <v>86</v>
      </c>
    </row>
    <row r="6" spans="2:3" ht="13.5" thickBot="1" x14ac:dyDescent="0.25">
      <c r="B6" s="69" t="s">
        <v>84</v>
      </c>
      <c r="C6" s="72" t="s">
        <v>87</v>
      </c>
    </row>
  </sheetData>
  <mergeCells count="1">
    <mergeCell ref="B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Ordenamiento Normal</vt:lpstr>
      <vt:lpstr>Amortizacion de cajas</vt:lpstr>
      <vt:lpstr>Sevicios Adicionales</vt:lpstr>
      <vt:lpstr>Analisis de Costo Beneficio</vt:lpstr>
      <vt:lpstr>Hoja1</vt:lpstr>
    </vt:vector>
  </TitlesOfParts>
  <Company>DESARROLLOS CONDOR S.A BABARIA S.A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user</cp:lastModifiedBy>
  <cp:lastPrinted>2016-06-16T16:36:37Z</cp:lastPrinted>
  <dcterms:created xsi:type="dcterms:W3CDTF">2011-02-02T13:59:28Z</dcterms:created>
  <dcterms:modified xsi:type="dcterms:W3CDTF">2016-07-11T21:31:18Z</dcterms:modified>
</cp:coreProperties>
</file>